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esktop\ВМР 2020\1  кв 2021\"/>
    </mc:Choice>
  </mc:AlternateContent>
  <bookViews>
    <workbookView xWindow="0" yWindow="0" windowWidth="5976" windowHeight="1764" tabRatio="915" firstSheet="3" activeTab="8"/>
  </bookViews>
  <sheets>
    <sheet name="I. Фін результат" sheetId="2" r:id="rId1"/>
    <sheet name="Розшифровка фінрезультати" sheetId="21" r:id="rId2"/>
    <sheet name="ІІ. Розр. з бюджетом" sheetId="19" r:id="rId3"/>
    <sheet name="Розшифровка з розр з бюджет" sheetId="25" r:id="rId4"/>
    <sheet name="IV. Кап. інвестиції" sheetId="3" r:id="rId5"/>
    <sheet name="Розшифровка до капівидатків" sheetId="23" r:id="rId6"/>
    <sheet name="6.1. Інша інфо_1" sheetId="10" r:id="rId7"/>
    <sheet name="6.2. Інша інфо_2" sheetId="9" r:id="rId8"/>
    <sheet name="VII Статутн. капіт" sheetId="20" r:id="rId9"/>
    <sheet name="Розшифровка до Статутного" sheetId="24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результат'!$8:$10</definedName>
    <definedName name="_xlnm.Print_Titles" localSheetId="2">'ІІ. Розр. з бюджетом'!$4:$6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'6.1. Інша інфо_1'!$A$1:$O$37</definedName>
    <definedName name="_xlnm.Print_Area" localSheetId="7">'6.2. Інша інфо_2'!$A$1:$AF$42</definedName>
    <definedName name="_xlnm.Print_Area" localSheetId="0">'I. Фін результат'!$A$1:$I$103</definedName>
    <definedName name="_xlnm.Print_Area" localSheetId="4">'IV. Кап. інвестиції'!$A$1:$H$18</definedName>
    <definedName name="_xlnm.Print_Area" localSheetId="8">'VII Статутн. капіт'!$A$1:$H$18</definedName>
    <definedName name="_xlnm.Print_Area" localSheetId="2">'ІІ. Розр. з бюджетом'!$A$1:$H$49</definedName>
    <definedName name="_xlnm.Print_Area" localSheetId="5">'Розшифровка до капівидатків'!$A$1:$G$16</definedName>
    <definedName name="_xlnm.Print_Area" localSheetId="9">'Розшифровка до Статутного'!$A$1:$G$16</definedName>
    <definedName name="_xlnm.Print_Area" localSheetId="3">'Розшифровка з розр з бюджет'!$A$1:$G$28</definedName>
    <definedName name="_xlnm.Print_Area" localSheetId="1">'Розшифровка фінрезультати'!$A$1:$G$25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G12" i="2" l="1"/>
  <c r="H12" i="2"/>
  <c r="G13" i="2"/>
  <c r="H13" i="2"/>
  <c r="G9" i="19" l="1"/>
  <c r="H9" i="19"/>
  <c r="M36" i="10" l="1"/>
  <c r="N36" i="10"/>
  <c r="AC15" i="9"/>
  <c r="U16" i="9"/>
  <c r="AC12" i="9"/>
  <c r="AC11" i="9"/>
  <c r="AD15" i="9"/>
  <c r="V15" i="9"/>
  <c r="V16" i="9" s="1"/>
  <c r="U15" i="9"/>
  <c r="W11" i="9"/>
  <c r="W12" i="9"/>
  <c r="L37" i="10"/>
  <c r="G37" i="10"/>
  <c r="D37" i="10"/>
  <c r="F36" i="10"/>
  <c r="I36" i="10"/>
  <c r="O36" i="10" s="1"/>
  <c r="I35" i="10"/>
  <c r="I34" i="10"/>
  <c r="F35" i="10"/>
  <c r="F34" i="10"/>
  <c r="C6" i="21"/>
  <c r="C43" i="2" s="1"/>
  <c r="L36" i="10" l="1"/>
  <c r="H12" i="20"/>
  <c r="D19" i="21" l="1"/>
  <c r="E19" i="21"/>
  <c r="C19" i="21"/>
  <c r="AE12" i="9" l="1"/>
  <c r="AD13" i="9"/>
  <c r="AE13" i="9" s="1"/>
  <c r="V13" i="9"/>
  <c r="W13" i="9" s="1"/>
  <c r="U11" i="9"/>
  <c r="V9" i="9"/>
  <c r="X12" i="9"/>
  <c r="X13" i="9" l="1"/>
  <c r="I24" i="10"/>
  <c r="I23" i="10"/>
  <c r="D9" i="23" l="1"/>
  <c r="C24" i="10" l="1"/>
  <c r="C23" i="10"/>
  <c r="G25" i="19" l="1"/>
  <c r="G29" i="19"/>
  <c r="G31" i="19"/>
  <c r="G33" i="19"/>
  <c r="C16" i="21" l="1"/>
  <c r="E11" i="23"/>
  <c r="G11" i="23" s="1"/>
  <c r="E7" i="23"/>
  <c r="E6" i="23" l="1"/>
  <c r="G20" i="21"/>
  <c r="G21" i="21"/>
  <c r="G17" i="21"/>
  <c r="G18" i="21"/>
  <c r="D16" i="21"/>
  <c r="F20" i="21"/>
  <c r="F21" i="21"/>
  <c r="F17" i="21"/>
  <c r="E16" i="21"/>
  <c r="E6" i="21"/>
  <c r="F43" i="2" s="1"/>
  <c r="F23" i="2" s="1"/>
  <c r="G8" i="21"/>
  <c r="G9" i="21"/>
  <c r="G10" i="21"/>
  <c r="G11" i="21"/>
  <c r="G12" i="21"/>
  <c r="G13" i="21"/>
  <c r="G14" i="21"/>
  <c r="G15" i="21"/>
  <c r="F8" i="21"/>
  <c r="F9" i="21"/>
  <c r="F10" i="21"/>
  <c r="F11" i="21"/>
  <c r="F12" i="21"/>
  <c r="F13" i="21"/>
  <c r="F14" i="21"/>
  <c r="F15" i="21"/>
  <c r="D6" i="21"/>
  <c r="E43" i="2" s="1"/>
  <c r="D43" i="2" l="1"/>
  <c r="I25" i="10" l="1"/>
  <c r="C25" i="10"/>
  <c r="I18" i="10"/>
  <c r="C18" i="10"/>
  <c r="K34" i="10" l="1"/>
  <c r="K35" i="10"/>
  <c r="K36" i="10"/>
  <c r="L34" i="10"/>
  <c r="L35" i="10"/>
  <c r="M34" i="10"/>
  <c r="M35" i="10"/>
  <c r="N34" i="10"/>
  <c r="N35" i="10"/>
  <c r="O34" i="10"/>
  <c r="O35" i="10"/>
  <c r="O37" i="10"/>
  <c r="N37" i="10"/>
  <c r="K37" i="10"/>
  <c r="J37" i="10"/>
  <c r="M37" i="10" s="1"/>
  <c r="J34" i="10"/>
  <c r="J35" i="10"/>
  <c r="J36" i="10"/>
  <c r="F25" i="10"/>
  <c r="F24" i="10"/>
  <c r="F23" i="10"/>
  <c r="C14" i="10"/>
  <c r="I10" i="10"/>
  <c r="I22" i="10" s="1"/>
  <c r="F10" i="10"/>
  <c r="F22" i="10" s="1"/>
  <c r="C10" i="10"/>
  <c r="C22" i="10" s="1"/>
  <c r="C22" i="25" l="1"/>
  <c r="C19" i="25"/>
  <c r="C16" i="25"/>
  <c r="C13" i="25"/>
  <c r="C9" i="25"/>
  <c r="C7" i="25"/>
  <c r="G20" i="25" l="1"/>
  <c r="E22" i="25"/>
  <c r="D22" i="25"/>
  <c r="F20" i="25"/>
  <c r="E19" i="25"/>
  <c r="D19" i="25"/>
  <c r="E16" i="25"/>
  <c r="D16" i="25"/>
  <c r="F10" i="25"/>
  <c r="E9" i="25"/>
  <c r="D9" i="25"/>
  <c r="D27" i="19"/>
  <c r="E27" i="19"/>
  <c r="F27" i="19"/>
  <c r="C27" i="19"/>
  <c r="H30" i="19"/>
  <c r="H31" i="19"/>
  <c r="H32" i="19"/>
  <c r="H33" i="19"/>
  <c r="H34" i="19"/>
  <c r="H28" i="19"/>
  <c r="F9" i="25" l="1"/>
  <c r="G19" i="25"/>
  <c r="G22" i="25"/>
  <c r="F22" i="25"/>
  <c r="F19" i="25"/>
  <c r="G23" i="25" l="1"/>
  <c r="F23" i="25"/>
  <c r="G17" i="25"/>
  <c r="F17" i="25"/>
  <c r="G16" i="25"/>
  <c r="F16" i="25"/>
  <c r="G14" i="25"/>
  <c r="F14" i="25"/>
  <c r="E13" i="25"/>
  <c r="D13" i="25"/>
  <c r="G10" i="25"/>
  <c r="G8" i="25"/>
  <c r="F8" i="25"/>
  <c r="E7" i="25"/>
  <c r="D7" i="25"/>
  <c r="G13" i="25" l="1"/>
  <c r="G9" i="25"/>
  <c r="G7" i="25"/>
  <c r="F7" i="25"/>
  <c r="F13" i="25"/>
  <c r="G7" i="24" l="1"/>
  <c r="G8" i="24"/>
  <c r="G9" i="24"/>
  <c r="G10" i="24"/>
  <c r="G11" i="24"/>
  <c r="G12" i="24"/>
  <c r="F7" i="24"/>
  <c r="F8" i="24"/>
  <c r="F9" i="24"/>
  <c r="F10" i="24"/>
  <c r="F11" i="24"/>
  <c r="F12" i="24"/>
  <c r="E6" i="24"/>
  <c r="D6" i="24"/>
  <c r="G6" i="24" l="1"/>
  <c r="F6" i="24"/>
  <c r="G7" i="23" l="1"/>
  <c r="G8" i="23"/>
  <c r="G9" i="23"/>
  <c r="G10" i="23"/>
  <c r="G12" i="23"/>
  <c r="G6" i="23"/>
  <c r="F7" i="23"/>
  <c r="F8" i="23"/>
  <c r="F9" i="23"/>
  <c r="F10" i="23"/>
  <c r="F11" i="23"/>
  <c r="F12" i="23"/>
  <c r="F6" i="23"/>
  <c r="F18" i="21"/>
  <c r="F19" i="21" l="1"/>
  <c r="G6" i="21"/>
  <c r="F6" i="21"/>
  <c r="G16" i="21"/>
  <c r="F16" i="21"/>
  <c r="G19" i="21"/>
  <c r="H25" i="19" l="1"/>
  <c r="D36" i="19" l="1"/>
  <c r="E36" i="19"/>
  <c r="F36" i="19"/>
  <c r="C36" i="19"/>
  <c r="D9" i="20"/>
  <c r="E9" i="20"/>
  <c r="F9" i="20"/>
  <c r="H9" i="20" s="1"/>
  <c r="C9" i="20"/>
  <c r="H11" i="20"/>
  <c r="T31" i="9"/>
  <c r="R31" i="9"/>
  <c r="P31" i="9"/>
  <c r="N28" i="9"/>
  <c r="N30" i="9"/>
  <c r="L31" i="9"/>
  <c r="J31" i="9"/>
  <c r="H31" i="9"/>
  <c r="F31" i="9"/>
  <c r="Z15" i="9"/>
  <c r="R15" i="9"/>
  <c r="N15" i="9"/>
  <c r="Y15" i="9"/>
  <c r="Q15" i="9"/>
  <c r="M15" i="9"/>
  <c r="AD9" i="9"/>
  <c r="AD10" i="9"/>
  <c r="AD14" i="9"/>
  <c r="AC9" i="9"/>
  <c r="AC10" i="9"/>
  <c r="AC14" i="9"/>
  <c r="AB15" i="9"/>
  <c r="AA9" i="9"/>
  <c r="AA10" i="9"/>
  <c r="AA11" i="9"/>
  <c r="AA14" i="9"/>
  <c r="AB14" i="9"/>
  <c r="AB11" i="9"/>
  <c r="AB10" i="9"/>
  <c r="AB9" i="9"/>
  <c r="W9" i="9"/>
  <c r="W10" i="9"/>
  <c r="W14" i="9"/>
  <c r="X14" i="9"/>
  <c r="X11" i="9"/>
  <c r="X10" i="9"/>
  <c r="X9" i="9"/>
  <c r="S9" i="9"/>
  <c r="S10" i="9"/>
  <c r="S11" i="9"/>
  <c r="S14" i="9"/>
  <c r="T14" i="9"/>
  <c r="T11" i="9"/>
  <c r="T10" i="9"/>
  <c r="T9" i="9"/>
  <c r="O9" i="9"/>
  <c r="O10" i="9"/>
  <c r="O11" i="9"/>
  <c r="O14" i="9"/>
  <c r="E56" i="2"/>
  <c r="F52" i="2"/>
  <c r="F56" i="2"/>
  <c r="E89" i="2"/>
  <c r="E91" i="2"/>
  <c r="F88" i="2"/>
  <c r="F90" i="2"/>
  <c r="F89" i="2"/>
  <c r="F91" i="2"/>
  <c r="G8" i="3"/>
  <c r="H8" i="3"/>
  <c r="G9" i="3"/>
  <c r="H9" i="3"/>
  <c r="G10" i="3"/>
  <c r="H10" i="3"/>
  <c r="G11" i="3"/>
  <c r="H11" i="3"/>
  <c r="G12" i="3"/>
  <c r="H12" i="3"/>
  <c r="G13" i="3"/>
  <c r="H13" i="3"/>
  <c r="D7" i="3"/>
  <c r="E7" i="3"/>
  <c r="F7" i="3"/>
  <c r="C7" i="3"/>
  <c r="D40" i="19"/>
  <c r="E40" i="19"/>
  <c r="F40" i="19"/>
  <c r="C40" i="19"/>
  <c r="D19" i="19"/>
  <c r="E19" i="19"/>
  <c r="F19" i="19"/>
  <c r="C19" i="19"/>
  <c r="H20" i="19"/>
  <c r="H21" i="19"/>
  <c r="H22" i="19"/>
  <c r="H23" i="19"/>
  <c r="H24" i="19"/>
  <c r="H26" i="19"/>
  <c r="H29" i="19"/>
  <c r="H35" i="19"/>
  <c r="H37" i="19"/>
  <c r="H38" i="19"/>
  <c r="H39" i="19"/>
  <c r="H41" i="19"/>
  <c r="H42" i="19"/>
  <c r="H10" i="19"/>
  <c r="H11" i="19"/>
  <c r="H12" i="19"/>
  <c r="H13" i="19"/>
  <c r="H14" i="19"/>
  <c r="H15" i="19"/>
  <c r="H16" i="19"/>
  <c r="D91" i="2"/>
  <c r="C91" i="2"/>
  <c r="D90" i="2"/>
  <c r="E90" i="2"/>
  <c r="C90" i="2"/>
  <c r="D89" i="2"/>
  <c r="C89" i="2"/>
  <c r="D88" i="2"/>
  <c r="E88" i="2"/>
  <c r="C88" i="2"/>
  <c r="G57" i="2"/>
  <c r="G58" i="2"/>
  <c r="G59" i="2"/>
  <c r="G60" i="2"/>
  <c r="G61" i="2"/>
  <c r="G62" i="2"/>
  <c r="G54" i="2"/>
  <c r="G55" i="2"/>
  <c r="G53" i="2"/>
  <c r="G48" i="2"/>
  <c r="H95" i="2"/>
  <c r="H96" i="2"/>
  <c r="H97" i="2"/>
  <c r="H98" i="2"/>
  <c r="E99" i="2"/>
  <c r="F99" i="2"/>
  <c r="H94" i="2"/>
  <c r="F44" i="2"/>
  <c r="E44" i="2"/>
  <c r="H14" i="2"/>
  <c r="H15" i="2"/>
  <c r="H16" i="2"/>
  <c r="H17" i="2"/>
  <c r="H18" i="2"/>
  <c r="H19" i="2"/>
  <c r="H20" i="2"/>
  <c r="H21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5" i="2"/>
  <c r="H46" i="2"/>
  <c r="H47" i="2"/>
  <c r="H48" i="2"/>
  <c r="H49" i="2"/>
  <c r="H50" i="2"/>
  <c r="H51" i="2"/>
  <c r="H53" i="2"/>
  <c r="H54" i="2"/>
  <c r="H55" i="2"/>
  <c r="H57" i="2"/>
  <c r="H58" i="2"/>
  <c r="H59" i="2"/>
  <c r="H60" i="2"/>
  <c r="H61" i="2"/>
  <c r="H62" i="2"/>
  <c r="H64" i="2"/>
  <c r="H65" i="2"/>
  <c r="H66" i="2"/>
  <c r="H67" i="2"/>
  <c r="H69" i="2"/>
  <c r="H70" i="2"/>
  <c r="H72" i="2"/>
  <c r="H73" i="2"/>
  <c r="H75" i="2"/>
  <c r="H76" i="2"/>
  <c r="H77" i="2"/>
  <c r="H78" i="2"/>
  <c r="H80" i="2"/>
  <c r="H81" i="2"/>
  <c r="H84" i="2"/>
  <c r="D44" i="2"/>
  <c r="C44" i="2"/>
  <c r="D71" i="2"/>
  <c r="E71" i="2"/>
  <c r="F71" i="2"/>
  <c r="C71" i="2"/>
  <c r="E68" i="2"/>
  <c r="C68" i="2"/>
  <c r="D56" i="2"/>
  <c r="C56" i="2"/>
  <c r="D52" i="2"/>
  <c r="E52" i="2"/>
  <c r="C52" i="2"/>
  <c r="G84" i="2"/>
  <c r="D99" i="2"/>
  <c r="C99" i="2"/>
  <c r="G98" i="2"/>
  <c r="G97" i="2"/>
  <c r="G96" i="2"/>
  <c r="G95" i="2"/>
  <c r="G94" i="2"/>
  <c r="G65" i="2"/>
  <c r="D23" i="2"/>
  <c r="D83" i="2" s="1"/>
  <c r="C22" i="2"/>
  <c r="C23" i="2"/>
  <c r="P10" i="9"/>
  <c r="P11" i="9"/>
  <c r="P14" i="9"/>
  <c r="P9" i="9"/>
  <c r="G24" i="19"/>
  <c r="G42" i="19"/>
  <c r="G38" i="19"/>
  <c r="G37" i="19"/>
  <c r="G35" i="19"/>
  <c r="G27" i="19" s="1"/>
  <c r="G26" i="19"/>
  <c r="G23" i="19"/>
  <c r="G22" i="19"/>
  <c r="G21" i="19"/>
  <c r="G20" i="19"/>
  <c r="G16" i="19"/>
  <c r="G15" i="19"/>
  <c r="G14" i="19"/>
  <c r="G13" i="19"/>
  <c r="G12" i="19"/>
  <c r="G11" i="19"/>
  <c r="G10" i="19"/>
  <c r="G81" i="2"/>
  <c r="G80" i="2"/>
  <c r="G78" i="2"/>
  <c r="G75" i="2"/>
  <c r="G73" i="2"/>
  <c r="G69" i="2"/>
  <c r="G67" i="2"/>
  <c r="G66" i="2"/>
  <c r="G64" i="2"/>
  <c r="G51" i="2"/>
  <c r="G50" i="2"/>
  <c r="G49" i="2"/>
  <c r="G47" i="2"/>
  <c r="G46" i="2"/>
  <c r="G45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1" i="2"/>
  <c r="G20" i="2"/>
  <c r="G19" i="2"/>
  <c r="G18" i="2"/>
  <c r="G17" i="2"/>
  <c r="G16" i="2"/>
  <c r="G15" i="2"/>
  <c r="G14" i="2"/>
  <c r="H7" i="3"/>
  <c r="F43" i="19" l="1"/>
  <c r="H99" i="2"/>
  <c r="G88" i="2"/>
  <c r="H88" i="2"/>
  <c r="N31" i="9"/>
  <c r="AF10" i="9"/>
  <c r="H90" i="2"/>
  <c r="H36" i="19"/>
  <c r="G56" i="2"/>
  <c r="H56" i="2"/>
  <c r="H87" i="2"/>
  <c r="H40" i="19"/>
  <c r="H27" i="19"/>
  <c r="D43" i="19"/>
  <c r="G9" i="20"/>
  <c r="AE10" i="9"/>
  <c r="AF14" i="9"/>
  <c r="AF11" i="9"/>
  <c r="X15" i="9"/>
  <c r="T15" i="9"/>
  <c r="P15" i="9"/>
  <c r="O15" i="9"/>
  <c r="AE11" i="9"/>
  <c r="AE14" i="9"/>
  <c r="G7" i="3"/>
  <c r="G19" i="19"/>
  <c r="H19" i="19"/>
  <c r="C43" i="19"/>
  <c r="E43" i="19"/>
  <c r="G36" i="19"/>
  <c r="H89" i="2"/>
  <c r="H23" i="2"/>
  <c r="G87" i="2"/>
  <c r="E82" i="2"/>
  <c r="G71" i="2"/>
  <c r="H91" i="2"/>
  <c r="D82" i="2"/>
  <c r="C82" i="2"/>
  <c r="G68" i="2"/>
  <c r="G89" i="2"/>
  <c r="H68" i="2"/>
  <c r="H44" i="2"/>
  <c r="H71" i="2"/>
  <c r="F83" i="2"/>
  <c r="G99" i="2"/>
  <c r="F82" i="2"/>
  <c r="H52" i="2"/>
  <c r="G91" i="2"/>
  <c r="G44" i="2"/>
  <c r="E83" i="2"/>
  <c r="C63" i="2"/>
  <c r="C86" i="2" s="1"/>
  <c r="C92" i="2" s="1"/>
  <c r="G23" i="2"/>
  <c r="F22" i="2"/>
  <c r="W15" i="9"/>
  <c r="AE9" i="9"/>
  <c r="AF9" i="9"/>
  <c r="C83" i="2"/>
  <c r="D22" i="2"/>
  <c r="D63" i="2" s="1"/>
  <c r="G52" i="2"/>
  <c r="E22" i="2"/>
  <c r="E63" i="2" s="1"/>
  <c r="S15" i="9"/>
  <c r="AA15" i="9"/>
  <c r="H43" i="19" l="1"/>
  <c r="AE15" i="9"/>
  <c r="G43" i="19"/>
  <c r="G83" i="2"/>
  <c r="H82" i="2"/>
  <c r="C74" i="2"/>
  <c r="C79" i="2" s="1"/>
  <c r="C17" i="19" s="1"/>
  <c r="G82" i="2"/>
  <c r="H83" i="2"/>
  <c r="Q16" i="9"/>
  <c r="M16" i="9"/>
  <c r="AC16" i="9" s="1"/>
  <c r="Y16" i="9"/>
  <c r="E86" i="2"/>
  <c r="E92" i="2" s="1"/>
  <c r="E74" i="2"/>
  <c r="E79" i="2" s="1"/>
  <c r="E17" i="19" s="1"/>
  <c r="D74" i="2"/>
  <c r="D79" i="2" s="1"/>
  <c r="D17" i="19" s="1"/>
  <c r="D86" i="2"/>
  <c r="D92" i="2" s="1"/>
  <c r="Z16" i="9"/>
  <c r="N16" i="9"/>
  <c r="AF15" i="9"/>
  <c r="R16" i="9"/>
  <c r="F63" i="2"/>
  <c r="G22" i="2"/>
  <c r="H22" i="2"/>
  <c r="AD16" i="9" l="1"/>
  <c r="F86" i="2"/>
  <c r="G63" i="2"/>
  <c r="H63" i="2"/>
  <c r="F74" i="2"/>
  <c r="F92" i="2" l="1"/>
  <c r="G86" i="2"/>
  <c r="H86" i="2"/>
  <c r="G74" i="2"/>
  <c r="F79" i="2"/>
  <c r="H74" i="2"/>
  <c r="F17" i="19" l="1"/>
  <c r="H79" i="2"/>
  <c r="G79" i="2"/>
  <c r="H92" i="2"/>
  <c r="G92" i="2"/>
</calcChain>
</file>

<file path=xl/sharedStrings.xml><?xml version="1.0" encoding="utf-8"?>
<sst xmlns="http://schemas.openxmlformats.org/spreadsheetml/2006/main" count="619" uniqueCount="298">
  <si>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</si>
  <si>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</si>
  <si>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</si>
  <si>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</si>
  <si>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</si>
  <si>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</si>
  <si>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</si>
  <si>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 xml:space="preserve">Код рядка </t>
  </si>
  <si>
    <t>Усього доходів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</si>
  <si>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</si>
  <si>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</si>
  <si>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</si>
  <si>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</si>
  <si>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</si>
  <si>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Інші операційні витрати</t>
  </si>
  <si>
    <t>придбання (виготовлення) інших необоротних матеріальних активів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</si>
  <si>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</si>
  <si>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</si>
  <si>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</si>
  <si>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</si>
  <si>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</si>
  <si>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</si>
  <si>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</si>
  <si>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</si>
  <si>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</si>
  <si>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</si>
  <si>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</si>
  <si>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</si>
  <si>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</si>
  <si>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</si>
  <si>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</si>
  <si>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</si>
  <si>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</si>
  <si>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</si>
  <si>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</si>
  <si>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</si>
  <si>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</si>
  <si>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</si>
  <si>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</si>
  <si>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амортизація основних засобів і нематеріальних активів</t>
  </si>
  <si>
    <t>консультаційні та інформаційні послуги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</si>
  <si>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</si>
  <si>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</si>
  <si>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</si>
  <si>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</si>
  <si>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</si>
  <si>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</si>
  <si>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</si>
  <si>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</si>
  <si>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</si>
  <si>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</si>
  <si>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</si>
  <si>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Бюджетне фінансування</t>
  </si>
  <si>
    <t>Фінансовий результат до оподаткування</t>
  </si>
  <si>
    <t>І. Формування фінансових результатів</t>
  </si>
  <si>
    <t xml:space="preserve">         (ініціали, прізвище)    </t>
  </si>
  <si>
    <t>рентна плата за транспортування</t>
  </si>
  <si>
    <t>_____________________________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</si>
  <si>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</si>
  <si>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</si>
  <si>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</si>
  <si>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</si>
  <si>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</si>
  <si>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</si>
  <si>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</si>
  <si>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</si>
  <si>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</si>
  <si>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Інформація</t>
  </si>
  <si>
    <t>інші витрати (розшифрувати)</t>
  </si>
  <si>
    <t>інші витрати на збут (розшифрувати)</t>
  </si>
  <si>
    <t>Інші джерела (розшифрувати)</t>
  </si>
  <si>
    <t>(ініціали, прізвище)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</si>
  <si>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</si>
  <si>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</si>
  <si>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</si>
  <si>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EBITDA</t>
  </si>
  <si>
    <t>Розподіл чистого прибутку</t>
  </si>
  <si>
    <t>IІ. Розрахунки з бюджетом</t>
  </si>
  <si>
    <t>Розрахунок показника EBITDA</t>
  </si>
  <si>
    <t>Собівартість реалізованої продукції (товарів, робіт, послуг)</t>
  </si>
  <si>
    <t>транспортні витрати</t>
  </si>
  <si>
    <t>витрати на зберігання та упаковку</t>
  </si>
  <si>
    <t>Перенесено з додаткового капіталу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</si>
  <si>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</si>
  <si>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</si>
  <si>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</si>
  <si>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</si>
  <si>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курсові різниці</t>
  </si>
  <si>
    <t>4010</t>
  </si>
  <si>
    <t>Адміністративні витрати, у тому числі:</t>
  </si>
  <si>
    <t>Витрати на збут, у тому числі:</t>
  </si>
  <si>
    <t>Елементи операційних витрат</t>
  </si>
  <si>
    <t>ЗВІТ</t>
  </si>
  <si>
    <t>__________________________</t>
  </si>
  <si>
    <t>план</t>
  </si>
  <si>
    <t>факт</t>
  </si>
  <si>
    <t>Найменування об’єкта</t>
  </si>
  <si>
    <t>інші операційні витрати (розшифрувати)</t>
  </si>
  <si>
    <t>Неконтрольована частка</t>
  </si>
  <si>
    <t xml:space="preserve">план 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</si>
  <si>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</si>
  <si>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</si>
  <si>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</si>
  <si>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</si>
  <si>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</si>
  <si>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Найменування показника</t>
  </si>
  <si>
    <t>адміністративно-управлінський персонал</t>
  </si>
  <si>
    <t>директор</t>
  </si>
  <si>
    <t>працівники</t>
  </si>
  <si>
    <t>__________________________________________________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</si>
  <si>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</si>
  <si>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</si>
  <si>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</si>
  <si>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</si>
  <si>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</si>
  <si>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</si>
  <si>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</si>
  <si>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      Загальна інформація про підприємство (резюме)</t>
  </si>
  <si>
    <t xml:space="preserve">                   (підпис)</t>
  </si>
  <si>
    <t xml:space="preserve">(ініціали, прізвище)    </t>
  </si>
  <si>
    <t>_____________________________________________________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</si>
  <si>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</si>
  <si>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</si>
  <si>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Рік початку        і закінчення будівництва</t>
  </si>
  <si>
    <t>(    )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</si>
  <si>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</si>
  <si>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</si>
  <si>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</si>
  <si>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</si>
  <si>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</si>
  <si>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</si>
  <si>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</si>
  <si>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</si>
  <si>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</si>
  <si>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</si>
  <si>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</si>
  <si>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податок на прибуток підприємств</t>
  </si>
  <si>
    <t xml:space="preserve">      1. Дані про підприємство, персонал та витрати на оплату праці</t>
  </si>
  <si>
    <t>Чистий фінансовий результат, у тому числі:</t>
  </si>
  <si>
    <t>нетипові операційні доходи (розшифрувати)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</si>
  <si>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</si>
  <si>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</si>
  <si>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</si>
  <si>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</si>
  <si>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</si>
  <si>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</si>
  <si>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</si>
  <si>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</si>
  <si>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Документ, яким затверджений титул будови,
із зазначенням органу, який його погодив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</si>
  <si>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</si>
  <si>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</si>
  <si>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інші податки та збори (розшифрувати)</t>
  </si>
  <si>
    <t>земельний податок</t>
  </si>
  <si>
    <t>орендна плата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</si>
  <si>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</si>
  <si>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</si>
  <si>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</si>
  <si>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</si>
  <si>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нетипові операційні витрати (розшифрувати)</t>
  </si>
  <si>
    <t>рентна плата за користування надрами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</si>
  <si>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</si>
  <si>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</si>
  <si>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</si>
  <si>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</si>
  <si>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</si>
  <si>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Фонд оплати праці, тис. грн,
у тому числі:</t>
  </si>
  <si>
    <t>Витрати на оплату праці,
тис. грн, у тому числі:</t>
  </si>
  <si>
    <t xml:space="preserve">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</si>
  <si>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>тис. грн (без ПДВ)</t>
  </si>
  <si>
    <t>{Додаток 3 в редакції Наказу Міністерства економічного розвитку і торгівлі № 1394 від 03.11.2015}</t>
  </si>
  <si>
    <t xml:space="preserve">Факт наростаючим підсумком
з початку року </t>
  </si>
  <si>
    <t>Поповнення статуного капіталу підприємства</t>
  </si>
  <si>
    <t>Направлення коштів на:</t>
  </si>
  <si>
    <t>придбання та оновлення необоротних активів (розшифрувати)</t>
  </si>
  <si>
    <t>поповнення обігових коштів (розшифрувати)</t>
  </si>
  <si>
    <t xml:space="preserve">Усього виплат </t>
  </si>
  <si>
    <t>8. Капітальне будівництво (рядок 4010 таблиці 4)</t>
  </si>
  <si>
    <t>Таблиця 1</t>
  </si>
  <si>
    <t>Таблиця 2</t>
  </si>
  <si>
    <t>Таблиця 4</t>
  </si>
  <si>
    <t>Таблиця 6</t>
  </si>
  <si>
    <t>Таблиця 7</t>
  </si>
  <si>
    <t xml:space="preserve">Нараховані до сплати податки, збори та інші обов'язкові платежі </t>
  </si>
  <si>
    <t>Нараховані до сплати податки та збори до Державного бюджету України (податкові платежі), усього, у тому числі:</t>
  </si>
  <si>
    <t>Нараховані до сплати податки та збори до місцевих бюджетів (податкові платежі)</t>
  </si>
  <si>
    <t>Директор КП</t>
  </si>
  <si>
    <t>1048/1</t>
  </si>
  <si>
    <t xml:space="preserve"> (посада)</t>
  </si>
  <si>
    <t>виконання, 
%</t>
  </si>
  <si>
    <t>Нараховані до сплати податки та збори до Державного бюджету України (податкові платежі)</t>
  </si>
  <si>
    <t>військовий збір</t>
  </si>
  <si>
    <t xml:space="preserve"> (ініціали, прізвище)    </t>
  </si>
  <si>
    <t xml:space="preserve"> (підпис)</t>
  </si>
  <si>
    <t>Нараховані до сплати податки та збори до місцевих бюджетів (податкові платежі), усього, у тому числі:</t>
  </si>
  <si>
    <t>тис.грн</t>
  </si>
  <si>
    <t>_________________________</t>
  </si>
  <si>
    <t>тис.грн (без ПДВ)</t>
  </si>
  <si>
    <t>________________________________</t>
  </si>
  <si>
    <t>Середньомісячні витрати на оплату праці 
одного працівника (грн), усього,
у тому числі:</t>
  </si>
  <si>
    <t>IV. Розподіл коштів, отриманих з  бюджету на поповнення статутного капіталу</t>
  </si>
  <si>
    <t xml:space="preserve">Факт наростаючим підсумком </t>
  </si>
  <si>
    <t>Інші адміністративні витрати, усього, у тому числі:</t>
  </si>
  <si>
    <t>Відхилення,
(%)</t>
  </si>
  <si>
    <t>відхилення (+,-),</t>
  </si>
  <si>
    <t>Поповнення статутного капіталу підприємства, усього, у тому числі:</t>
  </si>
  <si>
    <t xml:space="preserve">придбання на оновлення необоротних активів </t>
  </si>
  <si>
    <t>поповнення обігових коштів підприємства</t>
  </si>
  <si>
    <t>Інші цілі, усього, у тому числі:</t>
  </si>
  <si>
    <t>Інші фонди, усього, у тому числі:</t>
  </si>
  <si>
    <t>Нараховані до сплати податки, збори та інші обов'язкові платежі</t>
  </si>
  <si>
    <t>інші податки та збори, усього, у тому числі:</t>
  </si>
  <si>
    <t>Нараховані до сплати інші податки, збори та платежі, усього, у тому числі:</t>
  </si>
  <si>
    <t>Нараховані до сплати інші податки, збори та платежі</t>
  </si>
  <si>
    <t>інші податки, збори та платежі, усього, у тому числі:</t>
  </si>
  <si>
    <t>Погашення податкового боргу</t>
  </si>
  <si>
    <t>інші (штрафи, пені, неустойки),  усього, у тому числі:</t>
  </si>
  <si>
    <t>Розшифровка до Таблиці 1 "Формування фінансових результатів"</t>
  </si>
  <si>
    <t>Розшифровка до Таблиці 2 "Розрахунки з бюджетом"</t>
  </si>
  <si>
    <t xml:space="preserve">Розшифровка до Таблиці 4 "Капітальні інвестиції" </t>
  </si>
  <si>
    <t>Розшифровка до Таблиці 7 "Розподіл коштів, отриманих з  бюджету на поповнення Статутного капіталу"</t>
  </si>
  <si>
    <t>відхилення,
(%)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</si>
  <si>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</si>
  <si>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</si>
  <si>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Надходження коштів з  бюджету</t>
  </si>
  <si>
    <t xml:space="preserve">      2. Інформація про бізнес підприємства (код рядка 1000 фінансового плану)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</si>
  <si>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</si>
  <si>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</si>
  <si>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</si>
  <si>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>Найменування видів діяльності</t>
  </si>
  <si>
    <t>Відхилення,  +/–</t>
  </si>
  <si>
    <t>Виконання, %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</si>
  <si>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</si>
  <si>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</si>
  <si>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</si>
  <si>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Факт 
за 1 квартал  2020 року</t>
  </si>
  <si>
    <t>План 
за 1 квартал
2021 року</t>
  </si>
  <si>
    <t>Факт 
за 1 квартал
2021 року</t>
  </si>
  <si>
    <t>Матеріальні витрати</t>
  </si>
  <si>
    <t>комунальними підприємствами, що є власністю Вінницької міської територіальної громади до бюджету Вінницької міської ТГ</t>
  </si>
  <si>
    <t>відрахування частини чистого прибутку комунальними підприємствами, що є власністю Вінницької міської територіальної громади до бюджету Вінницької міської ТГ</t>
  </si>
  <si>
    <t>План
звітного 2021 року</t>
  </si>
  <si>
    <t>(тис.грн)</t>
  </si>
  <si>
    <t>за І квартал 2021 року</t>
  </si>
  <si>
    <t>за І квартал 2020 року</t>
  </si>
  <si>
    <t>Звітний за І квартал 2021 року</t>
  </si>
  <si>
    <t>Факт
за І квартал 2020 року</t>
  </si>
  <si>
    <t>План
на І квартал 2021 року</t>
  </si>
  <si>
    <t xml:space="preserve">Факт
за І квартал 2021 року </t>
  </si>
  <si>
    <t>інші  (штрафи, пені, неустойки) (розшифрувати)</t>
  </si>
  <si>
    <r>
      <t xml:space="preserve">до звіту про виконання показників фінансового плану за І квартал 2021 року
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</si>
  <si>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Середня кількість працівників </t>
    </r>
    <r>
      <rPr>
        <sz val="16"/>
        <color theme="1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6"/>
        <color theme="1"/>
        <rFont val="Times New Roman"/>
        <family val="1"/>
        <charset val="204"/>
      </rPr>
      <t>, у тому числі:</t>
    </r>
  </si>
  <si>
    <t>за І квартал 2021 рік</t>
  </si>
  <si>
    <t>7. Джерела капітальних інвестицій за І квартал 2021 року</t>
  </si>
  <si>
    <t>Звітний І квартал 2021 року</t>
  </si>
  <si>
    <t xml:space="preserve">Факт
за І квартал 2020 року
</t>
  </si>
  <si>
    <t>План на І квартал 2021 року</t>
  </si>
  <si>
    <t>Факт за І квартал 2021 року</t>
  </si>
  <si>
    <t>комунальні послуги</t>
  </si>
  <si>
    <t>матеріали</t>
  </si>
  <si>
    <t>малоцінні швидкозношувальні предмети</t>
  </si>
  <si>
    <t>послуги банка</t>
  </si>
  <si>
    <t>резерв відпусток</t>
  </si>
  <si>
    <t>Інші фінансові доходи, усього, у тому числі:</t>
  </si>
  <si>
    <t>суборенда та комунальні послуги  (відшкодування)</t>
  </si>
  <si>
    <t>надходження від відсотків за залишками коштів на поточних рахунках</t>
  </si>
  <si>
    <t>надходження від відсотків за  овернайт</t>
  </si>
  <si>
    <t>відступлення права вимоги</t>
  </si>
  <si>
    <r>
      <t>комп</t>
    </r>
    <r>
      <rPr>
        <sz val="14"/>
        <rFont val="Calibri"/>
        <family val="2"/>
        <charset val="204"/>
      </rPr>
      <t>'</t>
    </r>
    <r>
      <rPr>
        <sz val="14"/>
        <rFont val="Times New Roman"/>
        <family val="1"/>
        <charset val="204"/>
      </rPr>
      <t>ютерна програма 1C  підприємство Бухгалтерія</t>
    </r>
  </si>
  <si>
    <t xml:space="preserve">свідоцтво про реєстрацію,номерні знаки навантажувачів </t>
  </si>
  <si>
    <t>кадровий супровід</t>
  </si>
  <si>
    <t>Факт
за І квартал 2021 року</t>
  </si>
  <si>
    <t>Отримані кошти за користування кредитними коштами</t>
  </si>
  <si>
    <t>Організація послуг з будівництва</t>
  </si>
  <si>
    <r>
      <t>право на користування комп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 xml:space="preserve">ютерними програмами </t>
    </r>
  </si>
  <si>
    <t>іт-аутсорсинг</t>
  </si>
  <si>
    <t>Т.в.о.директора МКП</t>
  </si>
  <si>
    <t>ПРО ВИКОНАННЯ ПОКАЗНИКІВ ФІНАНСОВОГО ПЛАНУ   МКП "Вінницький фонд муніципальних інвестицій"</t>
  </si>
  <si>
    <t xml:space="preserve">                 О.М.Кожуховський</t>
  </si>
  <si>
    <t>О.М.Кожуховський</t>
  </si>
  <si>
    <t xml:space="preserve">              О.М.Кожуховський</t>
  </si>
  <si>
    <t xml:space="preserve">     О.М.Кожуховський         </t>
  </si>
  <si>
    <t xml:space="preserve"> О.М.Кожуховський      </t>
  </si>
  <si>
    <t>Т.в.о. директора МКП</t>
  </si>
  <si>
    <t>комп'ютерна програма 1C  підприємство Бухгалтерія</t>
  </si>
  <si>
    <t>1.</t>
  </si>
  <si>
    <t>Придбання (виготовлення) інших необоротних матеріальних активів, у т.ч.:</t>
  </si>
  <si>
    <t>1.1.</t>
  </si>
  <si>
    <t>2.</t>
  </si>
  <si>
    <t>Придбання (створення) нематеріальних активів, у т.ч.:</t>
  </si>
  <si>
    <t>2.1.</t>
  </si>
  <si>
    <t>3.</t>
  </si>
  <si>
    <t>Модернізація, модифікація (добудова, дообладнання, реконструкція)      основних засобів, у т.ч.:</t>
  </si>
  <si>
    <t>3.1.</t>
  </si>
  <si>
    <t>Пеня за несвоєчасне погашення коштів</t>
  </si>
  <si>
    <t xml:space="preserve">послуги з реєстрації, номерні знаки  </t>
  </si>
  <si>
    <t>телефон</t>
  </si>
  <si>
    <t xml:space="preserve">            МКП "Вінницький фонд муніципальних інвестицій"            </t>
  </si>
  <si>
    <r>
      <t>Інші витрати</t>
    </r>
    <r>
      <rPr>
        <i/>
        <sz val="16"/>
        <color theme="1"/>
        <rFont val="Times New Roman"/>
        <family val="1"/>
        <charset val="204"/>
      </rPr>
      <t xml:space="preserve"> (витрати на будівництво житлового будинку)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</si>
</sst>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#,##0&quot;р.&quot;;[Red]\-#,##0&quot;р.&quot;"/>
    <numFmt numFmtId="167" formatCode="#,##0.00&quot;р.&quot;;\-#,##0.00&quot;р.&quot;"/>
    <numFmt numFmtId="168" formatCode="_-* #,##0.00_р_._-;\-* #,##0.00_р_._-;_-* &quot;-&quot;??_р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10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 Cyr"/>
      <charset val="204"/>
    </font>
    <font>
      <sz val="14"/>
      <color theme="1"/>
      <name val="Arial Cyr"/>
      <charset val="204"/>
    </font>
    <font>
      <b/>
      <i/>
      <sz val="16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Arial Cyr"/>
      <charset val="204"/>
    </font>
    <font>
      <sz val="18"/>
      <color theme="1"/>
      <name val="Times New Roman"/>
      <family val="1"/>
      <charset val="204"/>
    </font>
    <font>
      <b/>
      <u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2"/>
      <name val="Calibri"/>
      <family val="2"/>
      <charset val="204"/>
    </font>
    <font>
      <u/>
      <sz val="16"/>
      <color theme="1"/>
      <name val="Times New Roman"/>
      <family val="1"/>
      <charset val="204"/>
    </font>
    <font>
      <b/>
      <sz val="10"/>
      <name val="Arial Cyr"/>
      <charset val="204"/>
    </font>
    <font>
      <i/>
      <sz val="16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7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6" borderId="0" applyNumberFormat="0" applyBorder="0" applyAlignment="0" applyProtection="0"/>
    <xf numFmtId="0" fontId="1" fillId="6" borderId="0" applyNumberFormat="0" applyBorder="0" applyAlignment="0" applyProtection="0"/>
    <xf numFmtId="0" fontId="2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10" borderId="0" applyNumberFormat="0" applyBorder="0" applyAlignment="0" applyProtection="0"/>
    <xf numFmtId="0" fontId="1" fillId="10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5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71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2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9" fontId="2" fillId="0" borderId="0" applyFont="0" applyFill="0" applyBorder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2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8" fillId="0" borderId="0"/>
    <xf numFmtId="0" fontId="2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3" fontId="60" fillId="0" borderId="0" applyFont="0" applyFill="0" applyBorder="0" applyAlignment="0" applyProtection="0"/>
    <xf numFmtId="174" fontId="6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6" fontId="62" fillId="22" borderId="12" applyFill="0" applyBorder="0">
      <alignment horizontal="center" vertical="center" wrapText="1"/>
      <protection locked="0"/>
    </xf>
    <xf numFmtId="171" fontId="63" fillId="0" borderId="0">
      <alignment wrapText="1"/>
    </xf>
    <xf numFmtId="171" fontId="30" fillId="0" borderId="0">
      <alignment wrapText="1"/>
    </xf>
  </cellStyleXfs>
  <cellXfs count="444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8" borderId="0" xfId="0" applyFont="1" applyFill="1" applyBorder="1" applyAlignment="1">
      <alignment horizontal="center" vertical="center"/>
    </xf>
    <xf numFmtId="0" fontId="5" fillId="28" borderId="0" xfId="0" quotePrefix="1" applyFont="1" applyFill="1" applyBorder="1" applyAlignment="1">
      <alignment horizontal="center" vertical="center"/>
    </xf>
    <xf numFmtId="0" fontId="5" fillId="28" borderId="0" xfId="0" applyFont="1" applyFill="1" applyBorder="1" applyAlignment="1">
      <alignment vertical="center"/>
    </xf>
    <xf numFmtId="0" fontId="5" fillId="28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9" fillId="28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8" borderId="0" xfId="0" applyFont="1" applyFill="1" applyBorder="1" applyAlignment="1">
      <alignment vertical="center"/>
    </xf>
    <xf numFmtId="0" fontId="5" fillId="28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horizontal="right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66" fillId="28" borderId="3" xfId="0" applyFont="1" applyFill="1" applyBorder="1" applyAlignment="1">
      <alignment horizontal="left" vertical="center" wrapText="1"/>
    </xf>
    <xf numFmtId="173" fontId="66" fillId="28" borderId="3" xfId="0" applyNumberFormat="1" applyFont="1" applyFill="1" applyBorder="1" applyAlignment="1">
      <alignment horizontal="center" vertical="center" wrapText="1"/>
    </xf>
    <xf numFmtId="0" fontId="70" fillId="28" borderId="3" xfId="0" applyFont="1" applyFill="1" applyBorder="1" applyAlignment="1">
      <alignment horizontal="left" vertical="center" wrapText="1"/>
    </xf>
    <xf numFmtId="173" fontId="70" fillId="28" borderId="3" xfId="0" applyNumberFormat="1" applyFont="1" applyFill="1" applyBorder="1" applyAlignment="1">
      <alignment horizontal="center" vertical="center" wrapText="1"/>
    </xf>
    <xf numFmtId="0" fontId="71" fillId="28" borderId="0" xfId="0" applyFont="1" applyFill="1" applyBorder="1" applyAlignment="1">
      <alignment horizontal="center" vertical="center" wrapText="1"/>
    </xf>
    <xf numFmtId="0" fontId="70" fillId="28" borderId="0" xfId="0" quotePrefix="1" applyFont="1" applyFill="1" applyBorder="1" applyAlignment="1">
      <alignment horizontal="center" vertical="center"/>
    </xf>
    <xf numFmtId="170" fontId="70" fillId="28" borderId="0" xfId="0" quotePrefix="1" applyNumberFormat="1" applyFont="1" applyFill="1" applyBorder="1" applyAlignment="1">
      <alignment vertical="center" wrapText="1"/>
    </xf>
    <xf numFmtId="0" fontId="70" fillId="28" borderId="0" xfId="0" applyFont="1" applyFill="1" applyBorder="1" applyAlignment="1">
      <alignment vertical="center"/>
    </xf>
    <xf numFmtId="0" fontId="70" fillId="28" borderId="0" xfId="0" applyFont="1" applyFill="1" applyAlignment="1">
      <alignment vertical="center"/>
    </xf>
    <xf numFmtId="0" fontId="70" fillId="28" borderId="3" xfId="0" applyNumberFormat="1" applyFont="1" applyFill="1" applyBorder="1" applyAlignment="1">
      <alignment horizontal="center" vertical="center"/>
    </xf>
    <xf numFmtId="0" fontId="70" fillId="28" borderId="0" xfId="0" applyFont="1" applyFill="1" applyAlignment="1">
      <alignment horizontal="center" vertical="center"/>
    </xf>
    <xf numFmtId="0" fontId="66" fillId="28" borderId="3" xfId="0" quotePrefix="1" applyNumberFormat="1" applyFont="1" applyFill="1" applyBorder="1" applyAlignment="1">
      <alignment horizontal="center" vertical="center"/>
    </xf>
    <xf numFmtId="0" fontId="5" fillId="22" borderId="3" xfId="0" applyFont="1" applyFill="1" applyBorder="1" applyAlignment="1">
      <alignment horizontal="center" vertical="center"/>
    </xf>
    <xf numFmtId="0" fontId="5" fillId="22" borderId="3" xfId="0" applyFont="1" applyFill="1" applyBorder="1" applyAlignment="1">
      <alignment horizontal="center" vertical="center" wrapText="1"/>
    </xf>
    <xf numFmtId="178" fontId="5" fillId="28" borderId="3" xfId="0" applyNumberFormat="1" applyFont="1" applyFill="1" applyBorder="1" applyAlignment="1">
      <alignment horizontal="center" vertical="center" wrapText="1"/>
    </xf>
    <xf numFmtId="0" fontId="5" fillId="22" borderId="0" xfId="0" applyFont="1" applyFill="1" applyBorder="1" applyAlignment="1">
      <alignment horizontal="left" vertical="center" wrapText="1"/>
    </xf>
    <xf numFmtId="0" fontId="5" fillId="22" borderId="0" xfId="0" applyFont="1" applyFill="1" applyBorder="1" applyAlignment="1">
      <alignment horizontal="center" vertical="center"/>
    </xf>
    <xf numFmtId="170" fontId="5" fillId="22" borderId="0" xfId="0" applyNumberFormat="1" applyFont="1" applyFill="1" applyBorder="1" applyAlignment="1">
      <alignment horizontal="center" vertical="center" wrapText="1"/>
    </xf>
    <xf numFmtId="170" fontId="5" fillId="22" borderId="0" xfId="0" applyNumberFormat="1" applyFont="1" applyFill="1" applyBorder="1" applyAlignment="1">
      <alignment horizontal="right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170" fontId="5" fillId="28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70" fillId="28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28" borderId="0" xfId="0" applyFont="1" applyFill="1" applyBorder="1" applyAlignment="1">
      <alignment horizontal="center" vertical="center"/>
    </xf>
    <xf numFmtId="0" fontId="5" fillId="28" borderId="0" xfId="0" applyFont="1" applyFill="1" applyBorder="1" applyAlignment="1">
      <alignment vertical="center"/>
    </xf>
    <xf numFmtId="0" fontId="5" fillId="22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2" borderId="14" xfId="0" applyFont="1" applyFill="1" applyBorder="1" applyAlignment="1">
      <alignment horizontal="center" vertical="center"/>
    </xf>
    <xf numFmtId="0" fontId="5" fillId="22" borderId="14" xfId="0" applyFont="1" applyFill="1" applyBorder="1" applyAlignment="1">
      <alignment horizontal="center" vertical="center" wrapText="1"/>
    </xf>
    <xf numFmtId="0" fontId="5" fillId="22" borderId="14" xfId="0" applyFont="1" applyFill="1" applyBorder="1" applyAlignment="1">
      <alignment horizontal="center" vertical="center" wrapText="1" shrinkToFit="1"/>
    </xf>
    <xf numFmtId="0" fontId="5" fillId="28" borderId="0" xfId="0" applyFont="1" applyFill="1" applyBorder="1" applyAlignment="1">
      <alignment vertical="center"/>
    </xf>
    <xf numFmtId="169" fontId="73" fillId="28" borderId="3" xfId="206" applyNumberFormat="1" applyFont="1" applyFill="1" applyBorder="1" applyAlignment="1">
      <alignment horizontal="right" vertical="center" wrapText="1"/>
    </xf>
    <xf numFmtId="178" fontId="72" fillId="28" borderId="3" xfId="0" applyNumberFormat="1" applyFont="1" applyFill="1" applyBorder="1" applyAlignment="1">
      <alignment horizontal="center" vertical="center" wrapText="1"/>
    </xf>
    <xf numFmtId="0" fontId="76" fillId="28" borderId="3" xfId="0" applyFont="1" applyFill="1" applyBorder="1" applyAlignment="1">
      <alignment horizontal="center" vertical="center" wrapText="1"/>
    </xf>
    <xf numFmtId="179" fontId="75" fillId="28" borderId="3" xfId="0" applyNumberFormat="1" applyFont="1" applyFill="1" applyBorder="1" applyAlignment="1">
      <alignment horizontal="center" vertical="center" wrapText="1"/>
    </xf>
    <xf numFmtId="179" fontId="76" fillId="28" borderId="3" xfId="0" applyNumberFormat="1" applyFont="1" applyFill="1" applyBorder="1" applyAlignment="1">
      <alignment horizontal="center" vertical="center" wrapText="1"/>
    </xf>
    <xf numFmtId="0" fontId="75" fillId="28" borderId="3" xfId="0" applyFont="1" applyFill="1" applyBorder="1" applyAlignment="1">
      <alignment horizontal="center" vertical="center" wrapText="1"/>
    </xf>
    <xf numFmtId="0" fontId="76" fillId="28" borderId="3" xfId="0" quotePrefix="1" applyFont="1" applyFill="1" applyBorder="1" applyAlignment="1">
      <alignment horizontal="center" vertical="center"/>
    </xf>
    <xf numFmtId="0" fontId="79" fillId="22" borderId="3" xfId="0" applyFont="1" applyFill="1" applyBorder="1" applyAlignment="1">
      <alignment horizontal="left" vertical="center" wrapText="1"/>
    </xf>
    <xf numFmtId="178" fontId="79" fillId="28" borderId="3" xfId="0" applyNumberFormat="1" applyFont="1" applyFill="1" applyBorder="1" applyAlignment="1">
      <alignment horizontal="center" vertical="center" wrapText="1"/>
    </xf>
    <xf numFmtId="178" fontId="78" fillId="28" borderId="3" xfId="0" applyNumberFormat="1" applyFont="1" applyFill="1" applyBorder="1" applyAlignment="1">
      <alignment horizontal="center" vertical="center" wrapText="1"/>
    </xf>
    <xf numFmtId="0" fontId="6" fillId="22" borderId="3" xfId="0" applyFont="1" applyFill="1" applyBorder="1" applyAlignment="1">
      <alignment horizontal="left" vertical="center"/>
    </xf>
    <xf numFmtId="0" fontId="6" fillId="22" borderId="3" xfId="0" applyFont="1" applyFill="1" applyBorder="1" applyAlignment="1">
      <alignment horizontal="center" vertical="center" wrapText="1"/>
    </xf>
    <xf numFmtId="178" fontId="6" fillId="28" borderId="3" xfId="0" applyNumberFormat="1" applyFont="1" applyFill="1" applyBorder="1" applyAlignment="1">
      <alignment horizontal="center" vertical="center" wrapText="1"/>
    </xf>
    <xf numFmtId="178" fontId="77" fillId="28" borderId="3" xfId="0" applyNumberFormat="1" applyFont="1" applyFill="1" applyBorder="1" applyAlignment="1">
      <alignment horizontal="center" vertical="center" wrapText="1"/>
    </xf>
    <xf numFmtId="0" fontId="79" fillId="22" borderId="3" xfId="0" quotePrefix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9" fillId="0" borderId="3" xfId="0" applyFont="1" applyBorder="1" applyAlignment="1">
      <alignment horizontal="left" vertical="center"/>
    </xf>
    <xf numFmtId="0" fontId="79" fillId="0" borderId="3" xfId="0" applyFont="1" applyBorder="1" applyAlignment="1">
      <alignment horizontal="left" vertical="center" wrapText="1"/>
    </xf>
    <xf numFmtId="0" fontId="6" fillId="22" borderId="3" xfId="0" applyFont="1" applyFill="1" applyBorder="1" applyAlignment="1">
      <alignment horizontal="left" vertical="center" wrapText="1"/>
    </xf>
    <xf numFmtId="0" fontId="6" fillId="22" borderId="3" xfId="0" quotePrefix="1" applyFont="1" applyFill="1" applyBorder="1" applyAlignment="1">
      <alignment horizontal="center" vertical="center"/>
    </xf>
    <xf numFmtId="0" fontId="74" fillId="0" borderId="3" xfId="0" applyFont="1" applyBorder="1" applyAlignment="1">
      <alignment horizontal="left" vertical="center" wrapText="1"/>
    </xf>
    <xf numFmtId="0" fontId="6" fillId="28" borderId="3" xfId="0" applyFont="1" applyFill="1" applyBorder="1" applyAlignment="1">
      <alignment horizontal="left" vertical="center"/>
    </xf>
    <xf numFmtId="0" fontId="74" fillId="22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4" fillId="0" borderId="3" xfId="0" applyFont="1" applyBorder="1" applyAlignment="1">
      <alignment horizontal="left"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horizontal="right" vertical="center"/>
    </xf>
    <xf numFmtId="0" fontId="81" fillId="0" borderId="0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vertical="center" wrapText="1"/>
    </xf>
    <xf numFmtId="0" fontId="76" fillId="0" borderId="14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vertical="center"/>
    </xf>
    <xf numFmtId="0" fontId="81" fillId="0" borderId="0" xfId="0" applyFont="1" applyFill="1" applyBorder="1" applyAlignment="1">
      <alignment vertical="center"/>
    </xf>
    <xf numFmtId="0" fontId="75" fillId="28" borderId="3" xfId="0" applyFont="1" applyFill="1" applyBorder="1" applyAlignment="1">
      <alignment horizontal="left" vertical="center" wrapText="1"/>
    </xf>
    <xf numFmtId="0" fontId="75" fillId="28" borderId="3" xfId="0" quotePrefix="1" applyFont="1" applyFill="1" applyBorder="1" applyAlignment="1">
      <alignment horizontal="center" vertical="center"/>
    </xf>
    <xf numFmtId="49" fontId="75" fillId="28" borderId="3" xfId="0" quotePrefix="1" applyNumberFormat="1" applyFont="1" applyFill="1" applyBorder="1" applyAlignment="1">
      <alignment horizontal="left" vertical="center" wrapText="1"/>
    </xf>
    <xf numFmtId="0" fontId="76" fillId="28" borderId="3" xfId="0" applyFont="1" applyFill="1" applyBorder="1" applyAlignment="1">
      <alignment horizontal="left" vertical="center" wrapText="1"/>
    </xf>
    <xf numFmtId="49" fontId="76" fillId="28" borderId="3" xfId="0" quotePrefix="1" applyNumberFormat="1" applyFont="1" applyFill="1" applyBorder="1" applyAlignment="1">
      <alignment horizontal="left" vertical="center" wrapText="1"/>
    </xf>
    <xf numFmtId="49" fontId="76" fillId="28" borderId="3" xfId="0" applyNumberFormat="1" applyFont="1" applyFill="1" applyBorder="1" applyAlignment="1">
      <alignment horizontal="left" vertical="center" wrapText="1"/>
    </xf>
    <xf numFmtId="0" fontId="65" fillId="0" borderId="0" xfId="0" applyFont="1" applyFill="1" applyAlignment="1">
      <alignment vertical="center"/>
    </xf>
    <xf numFmtId="0" fontId="75" fillId="28" borderId="3" xfId="0" applyFont="1" applyFill="1" applyBorder="1" applyAlignment="1">
      <alignment vertical="center" wrapText="1"/>
    </xf>
    <xf numFmtId="0" fontId="75" fillId="28" borderId="0" xfId="0" applyFont="1" applyFill="1" applyBorder="1" applyAlignment="1">
      <alignment horizontal="left" vertical="center" wrapText="1"/>
    </xf>
    <xf numFmtId="0" fontId="75" fillId="28" borderId="0" xfId="0" quotePrefix="1" applyFont="1" applyFill="1" applyBorder="1" applyAlignment="1">
      <alignment horizontal="center"/>
    </xf>
    <xf numFmtId="0" fontId="82" fillId="28" borderId="0" xfId="0" applyFont="1" applyFill="1" applyBorder="1" applyAlignment="1">
      <alignment horizontal="center" vertical="center" wrapText="1"/>
    </xf>
    <xf numFmtId="0" fontId="76" fillId="28" borderId="0" xfId="0" quotePrefix="1" applyFont="1" applyFill="1" applyBorder="1" applyAlignment="1">
      <alignment horizontal="center" vertical="center"/>
    </xf>
    <xf numFmtId="170" fontId="76" fillId="28" borderId="0" xfId="0" quotePrefix="1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/>
    </xf>
    <xf numFmtId="0" fontId="65" fillId="28" borderId="0" xfId="0" applyFont="1" applyFill="1" applyBorder="1" applyAlignment="1">
      <alignment horizontal="center" vertical="center"/>
    </xf>
    <xf numFmtId="0" fontId="65" fillId="28" borderId="0" xfId="0" applyFont="1" applyFill="1" applyBorder="1" applyAlignment="1">
      <alignment vertical="center"/>
    </xf>
    <xf numFmtId="0" fontId="65" fillId="28" borderId="0" xfId="0" applyFont="1" applyFill="1" applyAlignment="1">
      <alignment vertical="center"/>
    </xf>
    <xf numFmtId="0" fontId="65" fillId="28" borderId="0" xfId="0" applyFont="1" applyFill="1" applyBorder="1" applyAlignment="1">
      <alignment horizontal="left" vertical="center" wrapText="1"/>
    </xf>
    <xf numFmtId="0" fontId="65" fillId="0" borderId="0" xfId="0" applyFont="1" applyFill="1" applyBorder="1" applyAlignment="1">
      <alignment horizontal="left" vertical="center" wrapText="1"/>
    </xf>
    <xf numFmtId="0" fontId="65" fillId="0" borderId="0" xfId="0" applyFont="1" applyFill="1" applyBorder="1" applyAlignment="1">
      <alignment vertical="center" wrapText="1"/>
    </xf>
    <xf numFmtId="178" fontId="75" fillId="28" borderId="3" xfId="0" applyNumberFormat="1" applyFont="1" applyFill="1" applyBorder="1" applyAlignment="1">
      <alignment vertical="center" wrapText="1"/>
    </xf>
    <xf numFmtId="178" fontId="75" fillId="28" borderId="3" xfId="0" applyNumberFormat="1" applyFont="1" applyFill="1" applyBorder="1" applyAlignment="1">
      <alignment horizontal="center" vertical="center" wrapText="1"/>
    </xf>
    <xf numFmtId="178" fontId="75" fillId="28" borderId="3" xfId="206" applyNumberFormat="1" applyFont="1" applyFill="1" applyBorder="1" applyAlignment="1">
      <alignment horizontal="right" vertical="center" wrapText="1"/>
    </xf>
    <xf numFmtId="178" fontId="76" fillId="28" borderId="3" xfId="0" applyNumberFormat="1" applyFont="1" applyFill="1" applyBorder="1" applyAlignment="1">
      <alignment horizontal="center" vertical="center" wrapText="1"/>
    </xf>
    <xf numFmtId="178" fontId="76" fillId="28" borderId="3" xfId="206" applyNumberFormat="1" applyFont="1" applyFill="1" applyBorder="1" applyAlignment="1">
      <alignment horizontal="right" vertical="center" wrapText="1"/>
    </xf>
    <xf numFmtId="178" fontId="75" fillId="28" borderId="3" xfId="0" applyNumberFormat="1" applyFont="1" applyFill="1" applyBorder="1" applyAlignment="1">
      <alignment horizontal="right" vertical="center" wrapText="1"/>
    </xf>
    <xf numFmtId="0" fontId="65" fillId="0" borderId="0" xfId="245" applyFont="1" applyFill="1" applyBorder="1" applyAlignment="1">
      <alignment vertical="center"/>
    </xf>
    <xf numFmtId="0" fontId="65" fillId="0" borderId="0" xfId="245" applyFont="1" applyFill="1" applyBorder="1" applyAlignment="1">
      <alignment horizontal="center" vertical="center"/>
    </xf>
    <xf numFmtId="0" fontId="81" fillId="0" borderId="0" xfId="245" applyFont="1" applyFill="1" applyBorder="1" applyAlignment="1">
      <alignment horizontal="right" vertical="center"/>
    </xf>
    <xf numFmtId="0" fontId="65" fillId="0" borderId="3" xfId="0" applyFont="1" applyFill="1" applyBorder="1" applyAlignment="1">
      <alignment horizontal="center" vertical="center" wrapText="1"/>
    </xf>
    <xf numFmtId="0" fontId="65" fillId="0" borderId="14" xfId="0" applyFont="1" applyFill="1" applyBorder="1" applyAlignment="1">
      <alignment horizontal="center" vertical="center" wrapText="1"/>
    </xf>
    <xf numFmtId="0" fontId="65" fillId="0" borderId="3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81" fillId="28" borderId="3" xfId="245" applyFont="1" applyFill="1" applyBorder="1" applyAlignment="1">
      <alignment horizontal="left" vertical="center" wrapText="1"/>
    </xf>
    <xf numFmtId="0" fontId="81" fillId="28" borderId="3" xfId="0" applyFont="1" applyFill="1" applyBorder="1" applyAlignment="1">
      <alignment horizontal="center" vertical="center"/>
    </xf>
    <xf numFmtId="173" fontId="81" fillId="28" borderId="3" xfId="0" applyNumberFormat="1" applyFont="1" applyFill="1" applyBorder="1" applyAlignment="1">
      <alignment horizontal="center" vertical="center" wrapText="1"/>
    </xf>
    <xf numFmtId="169" fontId="81" fillId="28" borderId="3" xfId="206" applyNumberFormat="1" applyFont="1" applyFill="1" applyBorder="1" applyAlignment="1">
      <alignment horizontal="right" vertical="center" wrapText="1"/>
    </xf>
    <xf numFmtId="0" fontId="65" fillId="28" borderId="3" xfId="245" applyFont="1" applyFill="1" applyBorder="1" applyAlignment="1">
      <alignment horizontal="left" vertical="center" wrapText="1"/>
    </xf>
    <xf numFmtId="0" fontId="65" fillId="28" borderId="3" xfId="0" applyFont="1" applyFill="1" applyBorder="1" applyAlignment="1">
      <alignment horizontal="center" vertical="center"/>
    </xf>
    <xf numFmtId="173" fontId="65" fillId="28" borderId="3" xfId="0" applyNumberFormat="1" applyFont="1" applyFill="1" applyBorder="1" applyAlignment="1">
      <alignment horizontal="center" vertical="center" wrapText="1"/>
    </xf>
    <xf numFmtId="169" fontId="65" fillId="28" borderId="3" xfId="206" applyNumberFormat="1" applyFont="1" applyFill="1" applyBorder="1" applyAlignment="1">
      <alignment horizontal="right" vertical="center" wrapText="1"/>
    </xf>
    <xf numFmtId="0" fontId="65" fillId="28" borderId="3" xfId="0" applyFont="1" applyFill="1" applyBorder="1" applyAlignment="1">
      <alignment horizontal="left" vertical="center" wrapText="1"/>
    </xf>
    <xf numFmtId="0" fontId="81" fillId="28" borderId="3" xfId="245" applyFont="1" applyFill="1" applyBorder="1" applyAlignment="1">
      <alignment horizontal="center" vertical="center"/>
    </xf>
    <xf numFmtId="0" fontId="65" fillId="28" borderId="3" xfId="245" applyFont="1" applyFill="1" applyBorder="1" applyAlignment="1">
      <alignment horizontal="center" vertical="center"/>
    </xf>
    <xf numFmtId="0" fontId="65" fillId="28" borderId="0" xfId="245" applyFont="1" applyFill="1" applyBorder="1" applyAlignment="1">
      <alignment horizontal="left" vertical="center" wrapText="1"/>
    </xf>
    <xf numFmtId="0" fontId="65" fillId="28" borderId="0" xfId="245" applyFont="1" applyFill="1" applyBorder="1" applyAlignment="1">
      <alignment horizontal="center" vertical="center"/>
    </xf>
    <xf numFmtId="0" fontId="81" fillId="0" borderId="0" xfId="245" applyFont="1" applyFill="1" applyBorder="1" applyAlignment="1">
      <alignment vertical="center"/>
    </xf>
    <xf numFmtId="0" fontId="83" fillId="28" borderId="0" xfId="0" applyFont="1" applyFill="1" applyBorder="1" applyAlignment="1">
      <alignment horizontal="center" vertical="center" wrapText="1"/>
    </xf>
    <xf numFmtId="0" fontId="65" fillId="28" borderId="0" xfId="0" quotePrefix="1" applyFont="1" applyFill="1" applyBorder="1" applyAlignment="1">
      <alignment horizontal="center" vertical="center"/>
    </xf>
    <xf numFmtId="170" fontId="65" fillId="28" borderId="0" xfId="0" quotePrefix="1" applyNumberFormat="1" applyFont="1" applyFill="1" applyBorder="1" applyAlignment="1">
      <alignment vertical="center" wrapText="1"/>
    </xf>
    <xf numFmtId="0" fontId="65" fillId="28" borderId="0" xfId="245" applyFont="1" applyFill="1" applyBorder="1" applyAlignment="1">
      <alignment vertical="center" wrapText="1"/>
    </xf>
    <xf numFmtId="0" fontId="65" fillId="0" borderId="0" xfId="245" applyFont="1" applyFill="1" applyBorder="1" applyAlignment="1">
      <alignment vertical="center" wrapText="1"/>
    </xf>
    <xf numFmtId="0" fontId="65" fillId="22" borderId="14" xfId="0" applyFont="1" applyFill="1" applyBorder="1" applyAlignment="1">
      <alignment horizontal="center" vertical="center"/>
    </xf>
    <xf numFmtId="0" fontId="65" fillId="22" borderId="14" xfId="0" applyFont="1" applyFill="1" applyBorder="1" applyAlignment="1">
      <alignment horizontal="center" vertical="center" wrapText="1"/>
    </xf>
    <xf numFmtId="0" fontId="65" fillId="22" borderId="14" xfId="0" applyFont="1" applyFill="1" applyBorder="1" applyAlignment="1">
      <alignment horizontal="center" vertical="center" wrapText="1" shrinkToFit="1"/>
    </xf>
    <xf numFmtId="0" fontId="65" fillId="22" borderId="3" xfId="0" applyFont="1" applyFill="1" applyBorder="1" applyAlignment="1">
      <alignment horizontal="center" vertical="center"/>
    </xf>
    <xf numFmtId="0" fontId="65" fillId="22" borderId="3" xfId="0" applyFont="1" applyFill="1" applyBorder="1" applyAlignment="1">
      <alignment horizontal="center" vertical="center" wrapText="1"/>
    </xf>
    <xf numFmtId="0" fontId="81" fillId="22" borderId="3" xfId="0" applyFont="1" applyFill="1" applyBorder="1" applyAlignment="1">
      <alignment horizontal="left" vertical="center" wrapText="1"/>
    </xf>
    <xf numFmtId="0" fontId="81" fillId="22" borderId="3" xfId="0" applyFont="1" applyFill="1" applyBorder="1" applyAlignment="1">
      <alignment horizontal="center" vertical="center" wrapText="1"/>
    </xf>
    <xf numFmtId="179" fontId="81" fillId="28" borderId="3" xfId="0" applyNumberFormat="1" applyFont="1" applyFill="1" applyBorder="1" applyAlignment="1">
      <alignment horizontal="center" vertical="center" wrapText="1"/>
    </xf>
    <xf numFmtId="179" fontId="84" fillId="28" borderId="3" xfId="0" applyNumberFormat="1" applyFont="1" applyFill="1" applyBorder="1" applyAlignment="1">
      <alignment horizontal="center" vertical="center" wrapText="1"/>
    </xf>
    <xf numFmtId="179" fontId="65" fillId="28" borderId="3" xfId="0" applyNumberFormat="1" applyFont="1" applyFill="1" applyBorder="1" applyAlignment="1">
      <alignment horizontal="center" vertical="center" wrapText="1"/>
    </xf>
    <xf numFmtId="0" fontId="65" fillId="22" borderId="3" xfId="0" quotePrefix="1" applyFont="1" applyFill="1" applyBorder="1" applyAlignment="1">
      <alignment horizontal="center" vertical="center"/>
    </xf>
    <xf numFmtId="0" fontId="84" fillId="22" borderId="3" xfId="0" quotePrefix="1" applyFont="1" applyFill="1" applyBorder="1" applyAlignment="1">
      <alignment horizontal="center" vertical="center"/>
    </xf>
    <xf numFmtId="0" fontId="65" fillId="22" borderId="0" xfId="0" applyFont="1" applyFill="1" applyBorder="1" applyAlignment="1">
      <alignment horizontal="left" vertical="center" wrapText="1"/>
    </xf>
    <xf numFmtId="0" fontId="65" fillId="22" borderId="0" xfId="0" applyFont="1" applyFill="1" applyBorder="1" applyAlignment="1">
      <alignment horizontal="center" vertical="center"/>
    </xf>
    <xf numFmtId="170" fontId="65" fillId="22" borderId="0" xfId="0" applyNumberFormat="1" applyFont="1" applyFill="1" applyBorder="1" applyAlignment="1">
      <alignment horizontal="center" vertical="center" wrapText="1"/>
    </xf>
    <xf numFmtId="170" fontId="65" fillId="22" borderId="0" xfId="0" applyNumberFormat="1" applyFont="1" applyFill="1" applyBorder="1" applyAlignment="1">
      <alignment horizontal="right" vertical="center" wrapText="1"/>
    </xf>
    <xf numFmtId="170" fontId="65" fillId="28" borderId="0" xfId="0" applyNumberFormat="1" applyFont="1" applyFill="1" applyBorder="1" applyAlignment="1">
      <alignment vertical="center" wrapText="1"/>
    </xf>
    <xf numFmtId="170" fontId="65" fillId="0" borderId="0" xfId="0" applyNumberFormat="1" applyFont="1" applyFill="1" applyBorder="1" applyAlignment="1">
      <alignment horizontal="center" vertical="center" wrapText="1"/>
    </xf>
    <xf numFmtId="170" fontId="65" fillId="0" borderId="0" xfId="0" applyNumberFormat="1" applyFont="1" applyFill="1" applyBorder="1" applyAlignment="1">
      <alignment horizontal="right" vertical="center" wrapText="1"/>
    </xf>
    <xf numFmtId="0" fontId="85" fillId="0" borderId="0" xfId="0" applyFont="1" applyFill="1" applyAlignment="1">
      <alignment horizontal="center" vertical="center"/>
    </xf>
    <xf numFmtId="0" fontId="75" fillId="0" borderId="0" xfId="0" applyFont="1" applyFill="1" applyAlignment="1">
      <alignment horizontal="right" vertical="center"/>
    </xf>
    <xf numFmtId="0" fontId="65" fillId="0" borderId="0" xfId="0" applyFont="1" applyFill="1" applyAlignment="1">
      <alignment vertical="center"/>
    </xf>
    <xf numFmtId="0" fontId="76" fillId="28" borderId="0" xfId="0" applyFont="1" applyFill="1" applyBorder="1" applyAlignment="1">
      <alignment horizontal="left" vertical="center" wrapText="1"/>
    </xf>
    <xf numFmtId="3" fontId="76" fillId="28" borderId="0" xfId="0" applyNumberFormat="1" applyFont="1" applyFill="1" applyBorder="1" applyAlignment="1">
      <alignment horizontal="center" vertical="center" wrapText="1"/>
    </xf>
    <xf numFmtId="170" fontId="76" fillId="28" borderId="0" xfId="0" applyNumberFormat="1" applyFont="1" applyFill="1" applyBorder="1" applyAlignment="1">
      <alignment horizontal="center" vertical="center" wrapText="1"/>
    </xf>
    <xf numFmtId="0" fontId="76" fillId="28" borderId="0" xfId="0" applyFont="1" applyFill="1" applyBorder="1" applyAlignment="1">
      <alignment horizontal="left" vertical="center" wrapText="1" shrinkToFit="1"/>
    </xf>
    <xf numFmtId="0" fontId="76" fillId="28" borderId="0" xfId="0" applyFont="1" applyFill="1" applyAlignment="1">
      <alignment vertical="center"/>
    </xf>
    <xf numFmtId="0" fontId="85" fillId="28" borderId="0" xfId="0" applyFont="1" applyFill="1" applyAlignment="1">
      <alignment horizontal="center" vertical="center"/>
    </xf>
    <xf numFmtId="170" fontId="65" fillId="28" borderId="0" xfId="0" applyNumberFormat="1" applyFont="1" applyFill="1" applyAlignment="1">
      <alignment vertical="center"/>
    </xf>
    <xf numFmtId="0" fontId="65" fillId="28" borderId="0" xfId="0" applyFont="1" applyFill="1" applyAlignment="1">
      <alignment horizontal="center" vertical="center"/>
    </xf>
    <xf numFmtId="0" fontId="65" fillId="28" borderId="0" xfId="0" applyFont="1" applyFill="1" applyAlignment="1">
      <alignment horizontal="right" vertical="center"/>
    </xf>
    <xf numFmtId="170" fontId="65" fillId="0" borderId="0" xfId="0" applyNumberFormat="1" applyFont="1" applyFill="1" applyAlignment="1">
      <alignment vertical="center"/>
    </xf>
    <xf numFmtId="0" fontId="76" fillId="28" borderId="0" xfId="0" applyFont="1" applyFill="1" applyBorder="1" applyAlignment="1">
      <alignment horizontal="center" vertical="center"/>
    </xf>
    <xf numFmtId="0" fontId="76" fillId="28" borderId="0" xfId="0" applyFont="1" applyFill="1" applyAlignment="1">
      <alignment horizontal="right" vertical="center"/>
    </xf>
    <xf numFmtId="0" fontId="75" fillId="28" borderId="0" xfId="0" applyFont="1" applyFill="1" applyBorder="1" applyAlignment="1">
      <alignment horizontal="left" vertical="center"/>
    </xf>
    <xf numFmtId="0" fontId="81" fillId="28" borderId="0" xfId="0" applyFont="1" applyFill="1" applyBorder="1" applyAlignment="1">
      <alignment horizontal="left" vertical="center"/>
    </xf>
    <xf numFmtId="0" fontId="76" fillId="28" borderId="13" xfId="0" applyFont="1" applyFill="1" applyBorder="1" applyAlignment="1">
      <alignment vertical="center"/>
    </xf>
    <xf numFmtId="0" fontId="76" fillId="28" borderId="13" xfId="0" applyFont="1" applyFill="1" applyBorder="1" applyAlignment="1">
      <alignment horizontal="center" vertical="center"/>
    </xf>
    <xf numFmtId="3" fontId="76" fillId="28" borderId="3" xfId="0" applyNumberFormat="1" applyFont="1" applyFill="1" applyBorder="1" applyAlignment="1">
      <alignment horizontal="center" vertical="center" wrapText="1" shrinkToFit="1"/>
    </xf>
    <xf numFmtId="3" fontId="76" fillId="28" borderId="3" xfId="0" applyNumberFormat="1" applyFont="1" applyFill="1" applyBorder="1" applyAlignment="1">
      <alignment horizontal="center" vertical="center" wrapText="1"/>
    </xf>
    <xf numFmtId="0" fontId="76" fillId="28" borderId="3" xfId="0" applyNumberFormat="1" applyFont="1" applyFill="1" applyBorder="1" applyAlignment="1">
      <alignment horizontal="center" vertical="center" wrapText="1" shrinkToFit="1"/>
    </xf>
    <xf numFmtId="179" fontId="76" fillId="28" borderId="3" xfId="0" applyNumberFormat="1" applyFont="1" applyFill="1" applyBorder="1" applyAlignment="1">
      <alignment horizontal="right" vertical="center" wrapText="1"/>
    </xf>
    <xf numFmtId="0" fontId="76" fillId="28" borderId="0" xfId="0" applyNumberFormat="1" applyFont="1" applyFill="1" applyBorder="1" applyAlignment="1">
      <alignment horizontal="left" vertical="center" wrapText="1" shrinkToFit="1"/>
    </xf>
    <xf numFmtId="179" fontId="76" fillId="28" borderId="0" xfId="0" applyNumberFormat="1" applyFont="1" applyFill="1" applyBorder="1" applyAlignment="1">
      <alignment horizontal="center" vertical="center" wrapText="1"/>
    </xf>
    <xf numFmtId="0" fontId="75" fillId="28" borderId="0" xfId="0" applyFont="1" applyFill="1" applyBorder="1" applyAlignment="1">
      <alignment horizontal="right" vertical="center"/>
    </xf>
    <xf numFmtId="169" fontId="75" fillId="28" borderId="0" xfId="0" applyNumberFormat="1" applyFont="1" applyFill="1" applyBorder="1" applyAlignment="1">
      <alignment horizontal="right" vertical="center"/>
    </xf>
    <xf numFmtId="0" fontId="87" fillId="28" borderId="0" xfId="0" applyFont="1" applyFill="1" applyAlignment="1">
      <alignment vertical="center"/>
    </xf>
    <xf numFmtId="0" fontId="88" fillId="28" borderId="0" xfId="0" applyFont="1" applyFill="1" applyAlignment="1">
      <alignment vertical="center"/>
    </xf>
    <xf numFmtId="0" fontId="88" fillId="28" borderId="0" xfId="0" applyFont="1" applyFill="1"/>
    <xf numFmtId="0" fontId="88" fillId="28" borderId="0" xfId="0" applyFont="1" applyFill="1" applyAlignment="1">
      <alignment horizontal="center" vertical="center"/>
    </xf>
    <xf numFmtId="0" fontId="76" fillId="28" borderId="3" xfId="0" applyNumberFormat="1" applyFont="1" applyFill="1" applyBorder="1" applyAlignment="1">
      <alignment horizontal="center" vertical="center"/>
    </xf>
    <xf numFmtId="0" fontId="76" fillId="28" borderId="3" xfId="0" applyNumberFormat="1" applyFont="1" applyFill="1" applyBorder="1"/>
    <xf numFmtId="0" fontId="65" fillId="28" borderId="0" xfId="0" applyFont="1" applyFill="1" applyAlignment="1">
      <alignment vertical="center" wrapText="1" shrinkToFit="1"/>
    </xf>
    <xf numFmtId="0" fontId="65" fillId="28" borderId="0" xfId="0" applyFont="1" applyFill="1" applyBorder="1" applyAlignment="1">
      <alignment vertical="center" wrapText="1" shrinkToFit="1"/>
    </xf>
    <xf numFmtId="0" fontId="81" fillId="28" borderId="0" xfId="0" applyFont="1" applyFill="1" applyAlignment="1">
      <alignment horizontal="right" vertical="center"/>
    </xf>
    <xf numFmtId="0" fontId="91" fillId="28" borderId="0" xfId="0" applyFont="1" applyFill="1" applyAlignment="1">
      <alignment vertical="center"/>
    </xf>
    <xf numFmtId="0" fontId="91" fillId="0" borderId="0" xfId="0" applyFont="1" applyFill="1" applyAlignment="1">
      <alignment vertical="center"/>
    </xf>
    <xf numFmtId="0" fontId="76" fillId="28" borderId="15" xfId="0" applyNumberFormat="1" applyFont="1" applyFill="1" applyBorder="1" applyAlignment="1">
      <alignment horizontal="center"/>
    </xf>
    <xf numFmtId="0" fontId="76" fillId="28" borderId="16" xfId="0" applyNumberFormat="1" applyFont="1" applyFill="1" applyBorder="1" applyAlignment="1">
      <alignment horizontal="center"/>
    </xf>
    <xf numFmtId="177" fontId="76" fillId="28" borderId="15" xfId="0" applyNumberFormat="1" applyFont="1" applyFill="1" applyBorder="1" applyAlignment="1">
      <alignment horizontal="center" vertical="center" wrapText="1"/>
    </xf>
    <xf numFmtId="177" fontId="76" fillId="28" borderId="16" xfId="0" applyNumberFormat="1" applyFont="1" applyFill="1" applyBorder="1" applyAlignment="1">
      <alignment horizontal="center" vertical="center" wrapText="1"/>
    </xf>
    <xf numFmtId="0" fontId="75" fillId="28" borderId="0" xfId="0" applyFont="1" applyFill="1" applyBorder="1" applyAlignment="1">
      <alignment horizontal="left"/>
    </xf>
    <xf numFmtId="177" fontId="75" fillId="28" borderId="0" xfId="0" applyNumberFormat="1" applyFont="1" applyFill="1" applyBorder="1" applyAlignment="1">
      <alignment horizontal="center" vertical="center" wrapText="1"/>
    </xf>
    <xf numFmtId="3" fontId="75" fillId="28" borderId="0" xfId="0" applyNumberFormat="1" applyFont="1" applyFill="1" applyBorder="1" applyAlignment="1">
      <alignment horizontal="left" vertical="center" wrapText="1"/>
    </xf>
    <xf numFmtId="3" fontId="75" fillId="28" borderId="0" xfId="0" applyNumberFormat="1" applyFont="1" applyFill="1" applyBorder="1" applyAlignment="1">
      <alignment horizontal="center" vertical="center" wrapText="1"/>
    </xf>
    <xf numFmtId="0" fontId="90" fillId="0" borderId="0" xfId="0" applyFont="1"/>
    <xf numFmtId="0" fontId="65" fillId="0" borderId="3" xfId="0" applyFont="1" applyFill="1" applyBorder="1" applyAlignment="1">
      <alignment horizontal="center" vertical="center"/>
    </xf>
    <xf numFmtId="0" fontId="81" fillId="28" borderId="3" xfId="0" applyFont="1" applyFill="1" applyBorder="1" applyAlignment="1">
      <alignment horizontal="left" vertical="center" wrapText="1"/>
    </xf>
    <xf numFmtId="0" fontId="65" fillId="28" borderId="3" xfId="0" quotePrefix="1" applyNumberFormat="1" applyFont="1" applyFill="1" applyBorder="1" applyAlignment="1">
      <alignment horizontal="center" vertical="center"/>
    </xf>
    <xf numFmtId="0" fontId="65" fillId="28" borderId="3" xfId="0" applyNumberFormat="1" applyFont="1" applyFill="1" applyBorder="1" applyAlignment="1">
      <alignment horizontal="center" vertical="center"/>
    </xf>
    <xf numFmtId="0" fontId="93" fillId="28" borderId="0" xfId="0" applyFont="1" applyFill="1" applyBorder="1" applyAlignment="1">
      <alignment horizontal="left" vertical="center" wrapText="1"/>
    </xf>
    <xf numFmtId="0" fontId="93" fillId="28" borderId="0" xfId="0" applyNumberFormat="1" applyFont="1" applyFill="1" applyBorder="1" applyAlignment="1">
      <alignment horizontal="center" vertical="center"/>
    </xf>
    <xf numFmtId="173" fontId="93" fillId="28" borderId="0" xfId="0" applyNumberFormat="1" applyFont="1" applyFill="1" applyBorder="1" applyAlignment="1">
      <alignment horizontal="center" vertical="center" wrapText="1"/>
    </xf>
    <xf numFmtId="169" fontId="93" fillId="28" borderId="0" xfId="206" applyNumberFormat="1" applyFont="1" applyFill="1" applyBorder="1" applyAlignment="1">
      <alignment horizontal="right" vertical="center" wrapText="1"/>
    </xf>
    <xf numFmtId="0" fontId="94" fillId="28" borderId="0" xfId="0" applyFont="1" applyFill="1" applyBorder="1" applyAlignment="1">
      <alignment horizontal="center" vertical="center" wrapText="1"/>
    </xf>
    <xf numFmtId="0" fontId="93" fillId="28" borderId="0" xfId="0" quotePrefix="1" applyFont="1" applyFill="1" applyBorder="1" applyAlignment="1">
      <alignment horizontal="center" vertical="center"/>
    </xf>
    <xf numFmtId="170" fontId="93" fillId="28" borderId="0" xfId="0" quotePrefix="1" applyNumberFormat="1" applyFont="1" applyFill="1" applyBorder="1" applyAlignment="1">
      <alignment vertical="center" wrapText="1"/>
    </xf>
    <xf numFmtId="0" fontId="90" fillId="28" borderId="0" xfId="0" applyFont="1" applyFill="1"/>
    <xf numFmtId="0" fontId="86" fillId="22" borderId="14" xfId="0" applyFont="1" applyFill="1" applyBorder="1" applyAlignment="1">
      <alignment horizontal="center" vertical="center"/>
    </xf>
    <xf numFmtId="0" fontId="86" fillId="22" borderId="14" xfId="0" applyFont="1" applyFill="1" applyBorder="1" applyAlignment="1">
      <alignment horizontal="center" vertical="center" wrapText="1"/>
    </xf>
    <xf numFmtId="0" fontId="86" fillId="22" borderId="14" xfId="0" applyFont="1" applyFill="1" applyBorder="1" applyAlignment="1">
      <alignment horizontal="center" vertical="center" wrapText="1" shrinkToFit="1"/>
    </xf>
    <xf numFmtId="0" fontId="86" fillId="22" borderId="3" xfId="0" applyFont="1" applyFill="1" applyBorder="1" applyAlignment="1">
      <alignment horizontal="center" vertical="center"/>
    </xf>
    <xf numFmtId="0" fontId="86" fillId="22" borderId="3" xfId="0" applyFont="1" applyFill="1" applyBorder="1" applyAlignment="1">
      <alignment horizontal="center" vertical="center" wrapText="1"/>
    </xf>
    <xf numFmtId="0" fontId="95" fillId="22" borderId="3" xfId="0" applyFont="1" applyFill="1" applyBorder="1" applyAlignment="1">
      <alignment horizontal="left" vertical="center" wrapText="1"/>
    </xf>
    <xf numFmtId="179" fontId="86" fillId="28" borderId="3" xfId="0" applyNumberFormat="1" applyFont="1" applyFill="1" applyBorder="1" applyAlignment="1">
      <alignment horizontal="center" vertical="center" wrapText="1"/>
    </xf>
    <xf numFmtId="0" fontId="96" fillId="22" borderId="3" xfId="0" applyFont="1" applyFill="1" applyBorder="1" applyAlignment="1">
      <alignment horizontal="left" vertical="center" wrapText="1"/>
    </xf>
    <xf numFmtId="0" fontId="96" fillId="22" borderId="3" xfId="0" applyFont="1" applyFill="1" applyBorder="1" applyAlignment="1">
      <alignment horizontal="center" vertical="center" wrapText="1"/>
    </xf>
    <xf numFmtId="179" fontId="96" fillId="28" borderId="3" xfId="0" applyNumberFormat="1" applyFont="1" applyFill="1" applyBorder="1" applyAlignment="1">
      <alignment horizontal="center" vertical="center" wrapText="1"/>
    </xf>
    <xf numFmtId="0" fontId="86" fillId="22" borderId="3" xfId="0" applyFont="1" applyFill="1" applyBorder="1" applyAlignment="1">
      <alignment horizontal="left" vertical="center"/>
    </xf>
    <xf numFmtId="0" fontId="96" fillId="0" borderId="3" xfId="0" applyFont="1" applyBorder="1" applyAlignment="1">
      <alignment horizontal="left" vertical="center" wrapText="1"/>
    </xf>
    <xf numFmtId="0" fontId="96" fillId="22" borderId="3" xfId="0" quotePrefix="1" applyFont="1" applyFill="1" applyBorder="1" applyAlignment="1">
      <alignment horizontal="center" vertical="center"/>
    </xf>
    <xf numFmtId="170" fontId="65" fillId="28" borderId="0" xfId="0" applyNumberFormat="1" applyFont="1" applyFill="1" applyBorder="1" applyAlignment="1">
      <alignment horizontal="center" vertical="center" wrapText="1"/>
    </xf>
    <xf numFmtId="0" fontId="75" fillId="28" borderId="3" xfId="0" applyFont="1" applyFill="1" applyBorder="1" applyAlignment="1">
      <alignment horizontal="left" vertical="center" wrapText="1"/>
    </xf>
    <xf numFmtId="0" fontId="86" fillId="28" borderId="0" xfId="0" applyFont="1" applyFill="1" applyAlignment="1">
      <alignment vertical="center"/>
    </xf>
    <xf numFmtId="0" fontId="65" fillId="28" borderId="3" xfId="0" applyFont="1" applyFill="1" applyBorder="1" applyAlignment="1">
      <alignment horizontal="center" vertical="center" wrapText="1"/>
    </xf>
    <xf numFmtId="0" fontId="65" fillId="28" borderId="19" xfId="0" applyFont="1" applyFill="1" applyBorder="1" applyAlignment="1">
      <alignment horizontal="center" vertical="center" wrapText="1"/>
    </xf>
    <xf numFmtId="0" fontId="65" fillId="28" borderId="17" xfId="0" applyFont="1" applyFill="1" applyBorder="1" applyAlignment="1">
      <alignment horizontal="center" vertical="center" wrapText="1"/>
    </xf>
    <xf numFmtId="0" fontId="65" fillId="28" borderId="16" xfId="0" applyFont="1" applyFill="1" applyBorder="1" applyAlignment="1">
      <alignment horizontal="center" vertical="center" wrapText="1"/>
    </xf>
    <xf numFmtId="0" fontId="75" fillId="28" borderId="3" xfId="0" applyFont="1" applyFill="1" applyBorder="1" applyAlignment="1">
      <alignment horizontal="left" vertical="center" wrapText="1"/>
    </xf>
    <xf numFmtId="0" fontId="76" fillId="0" borderId="3" xfId="0" applyFont="1" applyFill="1" applyBorder="1" applyAlignment="1">
      <alignment horizontal="center" vertical="center" wrapText="1"/>
    </xf>
    <xf numFmtId="179" fontId="91" fillId="28" borderId="3" xfId="0" applyNumberFormat="1" applyFont="1" applyFill="1" applyBorder="1" applyAlignment="1">
      <alignment horizontal="center" vertical="center" wrapText="1"/>
    </xf>
    <xf numFmtId="0" fontId="91" fillId="0" borderId="3" xfId="0" applyFont="1" applyBorder="1" applyAlignment="1">
      <alignment horizontal="left" vertical="center" wrapText="1"/>
    </xf>
    <xf numFmtId="0" fontId="91" fillId="22" borderId="3" xfId="0" quotePrefix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79" fontId="70" fillId="28" borderId="3" xfId="0" applyNumberFormat="1" applyFont="1" applyFill="1" applyBorder="1" applyAlignment="1">
      <alignment horizontal="center" vertical="center" wrapText="1"/>
    </xf>
    <xf numFmtId="179" fontId="66" fillId="28" borderId="3" xfId="0" applyNumberFormat="1" applyFont="1" applyFill="1" applyBorder="1" applyAlignment="1">
      <alignment horizontal="center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65" fillId="0" borderId="3" xfId="0" applyFont="1" applyBorder="1" applyAlignment="1">
      <alignment horizontal="left" vertical="center" wrapText="1"/>
    </xf>
    <xf numFmtId="178" fontId="65" fillId="28" borderId="3" xfId="0" applyNumberFormat="1" applyFont="1" applyFill="1" applyBorder="1" applyAlignment="1">
      <alignment horizontal="center" vertical="center" wrapText="1"/>
    </xf>
    <xf numFmtId="177" fontId="65" fillId="28" borderId="3" xfId="0" applyNumberFormat="1" applyFont="1" applyFill="1" applyBorder="1" applyAlignment="1">
      <alignment horizontal="center" vertical="center" wrapText="1"/>
    </xf>
    <xf numFmtId="169" fontId="65" fillId="28" borderId="3" xfId="0" applyNumberFormat="1" applyFont="1" applyFill="1" applyBorder="1" applyAlignment="1">
      <alignment horizontal="center" vertical="center"/>
    </xf>
    <xf numFmtId="170" fontId="65" fillId="28" borderId="3" xfId="0" applyNumberFormat="1" applyFont="1" applyFill="1" applyBorder="1" applyAlignment="1">
      <alignment horizontal="center" vertical="center" wrapText="1"/>
    </xf>
    <xf numFmtId="179" fontId="98" fillId="28" borderId="3" xfId="206" applyNumberFormat="1" applyFont="1" applyFill="1" applyBorder="1" applyAlignment="1">
      <alignment horizontal="right" vertical="center" wrapText="1"/>
    </xf>
    <xf numFmtId="179" fontId="72" fillId="28" borderId="3" xfId="206" applyNumberFormat="1" applyFont="1" applyFill="1" applyBorder="1" applyAlignment="1">
      <alignment horizontal="right" vertical="center" wrapText="1"/>
    </xf>
    <xf numFmtId="179" fontId="77" fillId="28" borderId="3" xfId="0" applyNumberFormat="1" applyFont="1" applyFill="1" applyBorder="1" applyAlignment="1">
      <alignment horizontal="center" vertical="center" wrapText="1"/>
    </xf>
    <xf numFmtId="169" fontId="66" fillId="28" borderId="3" xfId="206" applyNumberFormat="1" applyFont="1" applyFill="1" applyBorder="1" applyAlignment="1">
      <alignment horizontal="right" vertical="center" wrapText="1"/>
    </xf>
    <xf numFmtId="178" fontId="73" fillId="28" borderId="3" xfId="0" applyNumberFormat="1" applyFont="1" applyFill="1" applyBorder="1" applyAlignment="1">
      <alignment horizontal="center" vertical="center" wrapText="1"/>
    </xf>
    <xf numFmtId="178" fontId="73" fillId="28" borderId="3" xfId="206" applyNumberFormat="1" applyFont="1" applyFill="1" applyBorder="1" applyAlignment="1">
      <alignment horizontal="right" vertical="center" wrapText="1"/>
    </xf>
    <xf numFmtId="178" fontId="99" fillId="28" borderId="3" xfId="0" applyNumberFormat="1" applyFont="1" applyFill="1" applyBorder="1" applyAlignment="1">
      <alignment horizontal="right" vertical="center" wrapText="1"/>
    </xf>
    <xf numFmtId="178" fontId="99" fillId="28" borderId="3" xfId="0" applyNumberFormat="1" applyFont="1" applyFill="1" applyBorder="1" applyAlignment="1">
      <alignment vertical="center" wrapText="1"/>
    </xf>
    <xf numFmtId="179" fontId="98" fillId="28" borderId="3" xfId="0" applyNumberFormat="1" applyFont="1" applyFill="1" applyBorder="1" applyAlignment="1">
      <alignment horizontal="center" vertical="center" wrapText="1"/>
    </xf>
    <xf numFmtId="179" fontId="72" fillId="28" borderId="3" xfId="0" applyNumberFormat="1" applyFont="1" applyFill="1" applyBorder="1" applyAlignment="1">
      <alignment horizontal="center" vertical="center" wrapText="1"/>
    </xf>
    <xf numFmtId="173" fontId="72" fillId="28" borderId="3" xfId="0" applyNumberFormat="1" applyFont="1" applyFill="1" applyBorder="1" applyAlignment="1">
      <alignment horizontal="center" vertical="center" wrapText="1"/>
    </xf>
    <xf numFmtId="169" fontId="72" fillId="28" borderId="3" xfId="206" applyNumberFormat="1" applyFont="1" applyFill="1" applyBorder="1" applyAlignment="1">
      <alignment horizontal="right" vertical="center" wrapText="1"/>
    </xf>
    <xf numFmtId="169" fontId="98" fillId="28" borderId="3" xfId="206" applyNumberFormat="1" applyFont="1" applyFill="1" applyBorder="1" applyAlignment="1">
      <alignment horizontal="right" vertical="center" wrapText="1"/>
    </xf>
    <xf numFmtId="0" fontId="76" fillId="28" borderId="3" xfId="0" applyNumberFormat="1" applyFont="1" applyFill="1" applyBorder="1" applyAlignment="1">
      <alignment horizontal="center" vertical="center" wrapText="1" shrinkToFit="1"/>
    </xf>
    <xf numFmtId="0" fontId="75" fillId="28" borderId="3" xfId="0" applyNumberFormat="1" applyFont="1" applyFill="1" applyBorder="1" applyAlignment="1">
      <alignment horizontal="center" vertical="center" wrapText="1" shrinkToFit="1"/>
    </xf>
    <xf numFmtId="179" fontId="73" fillId="28" borderId="3" xfId="0" applyNumberFormat="1" applyFont="1" applyFill="1" applyBorder="1" applyAlignment="1">
      <alignment horizontal="right" vertical="center" wrapText="1"/>
    </xf>
    <xf numFmtId="179" fontId="99" fillId="28" borderId="3" xfId="0" applyNumberFormat="1" applyFont="1" applyFill="1" applyBorder="1" applyAlignment="1">
      <alignment horizontal="right" vertical="center" wrapText="1"/>
    </xf>
    <xf numFmtId="179" fontId="73" fillId="28" borderId="3" xfId="0" applyNumberFormat="1" applyFont="1" applyFill="1" applyBorder="1" applyAlignment="1">
      <alignment horizontal="center" vertical="center" wrapText="1"/>
    </xf>
    <xf numFmtId="178" fontId="79" fillId="28" borderId="3" xfId="0" applyNumberFormat="1" applyFont="1" applyFill="1" applyBorder="1" applyAlignment="1">
      <alignment horizontal="right" vertical="center" wrapText="1"/>
    </xf>
    <xf numFmtId="178" fontId="6" fillId="28" borderId="3" xfId="0" applyNumberFormat="1" applyFont="1" applyFill="1" applyBorder="1" applyAlignment="1">
      <alignment horizontal="right" vertical="center" wrapText="1"/>
    </xf>
    <xf numFmtId="0" fontId="6" fillId="22" borderId="3" xfId="0" quotePrefix="1" applyFont="1" applyFill="1" applyBorder="1" applyAlignment="1">
      <alignment horizontal="right" vertical="center"/>
    </xf>
    <xf numFmtId="169" fontId="6" fillId="22" borderId="3" xfId="0" quotePrefix="1" applyNumberFormat="1" applyFont="1" applyFill="1" applyBorder="1" applyAlignment="1">
      <alignment horizontal="right" vertical="center"/>
    </xf>
    <xf numFmtId="0" fontId="65" fillId="28" borderId="15" xfId="0" applyFont="1" applyFill="1" applyBorder="1" applyAlignment="1">
      <alignment horizontal="left" vertical="center" wrapText="1"/>
    </xf>
    <xf numFmtId="176" fontId="6" fillId="22" borderId="3" xfId="0" quotePrefix="1" applyNumberFormat="1" applyFont="1" applyFill="1" applyBorder="1" applyAlignment="1">
      <alignment horizontal="right" vertical="center"/>
    </xf>
    <xf numFmtId="178" fontId="81" fillId="28" borderId="3" xfId="0" applyNumberFormat="1" applyFont="1" applyFill="1" applyBorder="1" applyAlignment="1">
      <alignment horizontal="center" vertical="center" wrapText="1"/>
    </xf>
    <xf numFmtId="177" fontId="98" fillId="28" borderId="3" xfId="0" applyNumberFormat="1" applyFont="1" applyFill="1" applyBorder="1" applyAlignment="1">
      <alignment horizontal="center" vertical="center" wrapText="1"/>
    </xf>
    <xf numFmtId="178" fontId="98" fillId="28" borderId="3" xfId="0" applyNumberFormat="1" applyFont="1" applyFill="1" applyBorder="1" applyAlignment="1">
      <alignment horizontal="center" vertical="center" wrapText="1"/>
    </xf>
    <xf numFmtId="0" fontId="65" fillId="28" borderId="3" xfId="0" applyFont="1" applyFill="1" applyBorder="1" applyAlignment="1">
      <alignment horizontal="left" vertical="center"/>
    </xf>
    <xf numFmtId="170" fontId="72" fillId="28" borderId="3" xfId="0" applyNumberFormat="1" applyFont="1" applyFill="1" applyBorder="1" applyAlignment="1">
      <alignment horizontal="center" vertical="center" wrapText="1"/>
    </xf>
    <xf numFmtId="0" fontId="76" fillId="28" borderId="3" xfId="0" applyFont="1" applyFill="1" applyBorder="1" applyAlignment="1">
      <alignment horizontal="left" vertical="center" wrapText="1"/>
    </xf>
    <xf numFmtId="0" fontId="80" fillId="0" borderId="0" xfId="0" applyFont="1" applyFill="1" applyBorder="1" applyAlignment="1">
      <alignment horizontal="center" vertical="center"/>
    </xf>
    <xf numFmtId="0" fontId="65" fillId="28" borderId="0" xfId="0" applyFont="1" applyFill="1" applyBorder="1" applyAlignment="1">
      <alignment horizontal="left" vertical="center"/>
    </xf>
    <xf numFmtId="0" fontId="65" fillId="28" borderId="0" xfId="0" applyFont="1" applyFill="1" applyAlignment="1">
      <alignment horizontal="center" vertical="center"/>
    </xf>
    <xf numFmtId="170" fontId="76" fillId="28" borderId="13" xfId="0" applyNumberFormat="1" applyFont="1" applyFill="1" applyBorder="1" applyAlignment="1">
      <alignment horizontal="left" vertical="center" wrapText="1"/>
    </xf>
    <xf numFmtId="0" fontId="75" fillId="0" borderId="13" xfId="0" applyFont="1" applyFill="1" applyBorder="1" applyAlignment="1">
      <alignment vertical="center"/>
    </xf>
    <xf numFmtId="0" fontId="68" fillId="0" borderId="0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center" vertical="center"/>
    </xf>
    <xf numFmtId="0" fontId="75" fillId="28" borderId="3" xfId="0" applyFont="1" applyFill="1" applyBorder="1" applyAlignment="1">
      <alignment horizontal="left" vertical="center" wrapText="1"/>
    </xf>
    <xf numFmtId="0" fontId="5" fillId="28" borderId="0" xfId="0" applyFont="1" applyFill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70" fontId="5" fillId="28" borderId="13" xfId="0" applyNumberFormat="1" applyFont="1" applyFill="1" applyBorder="1" applyAlignment="1">
      <alignment horizontal="center" vertical="center" wrapText="1"/>
    </xf>
    <xf numFmtId="0" fontId="5" fillId="28" borderId="0" xfId="0" applyFont="1" applyFill="1" applyBorder="1" applyAlignment="1">
      <alignment horizontal="center" vertical="center"/>
    </xf>
    <xf numFmtId="0" fontId="68" fillId="0" borderId="0" xfId="245" applyFont="1" applyFill="1" applyBorder="1" applyAlignment="1">
      <alignment horizontal="center" vertical="center"/>
    </xf>
    <xf numFmtId="0" fontId="65" fillId="28" borderId="0" xfId="0" applyFont="1" applyFill="1" applyBorder="1" applyAlignment="1">
      <alignment horizontal="center" vertical="center"/>
    </xf>
    <xf numFmtId="0" fontId="81" fillId="28" borderId="3" xfId="245" applyFont="1" applyFill="1" applyBorder="1" applyAlignment="1">
      <alignment horizontal="center" vertical="center" wrapText="1"/>
    </xf>
    <xf numFmtId="170" fontId="65" fillId="28" borderId="13" xfId="0" applyNumberFormat="1" applyFont="1" applyFill="1" applyBorder="1" applyAlignment="1">
      <alignment horizontal="left" vertical="center" wrapText="1"/>
    </xf>
    <xf numFmtId="0" fontId="81" fillId="0" borderId="13" xfId="0" applyFont="1" applyFill="1" applyBorder="1" applyAlignment="1">
      <alignment vertical="center"/>
    </xf>
    <xf numFmtId="0" fontId="65" fillId="0" borderId="13" xfId="245" applyFont="1" applyFill="1" applyBorder="1" applyAlignment="1">
      <alignment horizontal="right" vertical="center"/>
    </xf>
    <xf numFmtId="0" fontId="65" fillId="0" borderId="3" xfId="245" applyFont="1" applyFill="1" applyBorder="1" applyAlignment="1">
      <alignment horizontal="center" vertical="center"/>
    </xf>
    <xf numFmtId="0" fontId="65" fillId="0" borderId="3" xfId="245" applyFont="1" applyFill="1" applyBorder="1" applyAlignment="1">
      <alignment horizontal="center" vertical="center" wrapText="1"/>
    </xf>
    <xf numFmtId="0" fontId="65" fillId="0" borderId="3" xfId="0" applyFont="1" applyFill="1" applyBorder="1" applyAlignment="1">
      <alignment horizontal="center" vertical="center" wrapText="1"/>
    </xf>
    <xf numFmtId="0" fontId="70" fillId="29" borderId="0" xfId="0" applyFont="1" applyFill="1" applyBorder="1" applyAlignment="1">
      <alignment horizontal="center" vertical="center"/>
    </xf>
    <xf numFmtId="0" fontId="4" fillId="22" borderId="15" xfId="0" applyFont="1" applyFill="1" applyBorder="1" applyAlignment="1">
      <alignment horizontal="center" vertical="center"/>
    </xf>
    <xf numFmtId="0" fontId="4" fillId="22" borderId="17" xfId="0" applyFont="1" applyFill="1" applyBorder="1" applyAlignment="1">
      <alignment horizontal="center" vertical="center"/>
    </xf>
    <xf numFmtId="0" fontId="4" fillId="22" borderId="16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0" fillId="0" borderId="14" xfId="0" applyFont="1" applyFill="1" applyBorder="1" applyAlignment="1">
      <alignment horizontal="center" vertical="center"/>
    </xf>
    <xf numFmtId="0" fontId="70" fillId="0" borderId="19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right" vertical="center"/>
    </xf>
    <xf numFmtId="0" fontId="76" fillId="0" borderId="3" xfId="245" applyFont="1" applyFill="1" applyBorder="1" applyAlignment="1">
      <alignment horizontal="center" vertical="center"/>
    </xf>
    <xf numFmtId="170" fontId="70" fillId="28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Border="1" applyAlignment="1">
      <alignment horizontal="center" vertical="center"/>
    </xf>
    <xf numFmtId="170" fontId="65" fillId="28" borderId="0" xfId="0" applyNumberFormat="1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horizontal="center" vertical="center"/>
    </xf>
    <xf numFmtId="0" fontId="81" fillId="0" borderId="0" xfId="0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horizontal="center" vertical="center" wrapText="1"/>
    </xf>
    <xf numFmtId="0" fontId="90" fillId="28" borderId="0" xfId="0" applyFont="1" applyFill="1" applyAlignment="1">
      <alignment horizontal="center" vertical="center"/>
    </xf>
    <xf numFmtId="0" fontId="65" fillId="28" borderId="15" xfId="0" applyFont="1" applyFill="1" applyBorder="1" applyAlignment="1">
      <alignment horizontal="center" vertical="center" wrapText="1"/>
    </xf>
    <xf numFmtId="0" fontId="65" fillId="28" borderId="17" xfId="0" applyFont="1" applyFill="1" applyBorder="1" applyAlignment="1">
      <alignment horizontal="center" vertical="center" wrapText="1"/>
    </xf>
    <xf numFmtId="0" fontId="65" fillId="28" borderId="16" xfId="0" applyFont="1" applyFill="1" applyBorder="1" applyAlignment="1">
      <alignment horizontal="center" vertical="center" wrapText="1"/>
    </xf>
    <xf numFmtId="0" fontId="81" fillId="28" borderId="15" xfId="0" applyFont="1" applyFill="1" applyBorder="1" applyAlignment="1">
      <alignment horizontal="left" vertical="center"/>
    </xf>
    <xf numFmtId="0" fontId="81" fillId="28" borderId="17" xfId="0" applyFont="1" applyFill="1" applyBorder="1" applyAlignment="1">
      <alignment horizontal="left" vertical="center"/>
    </xf>
    <xf numFmtId="0" fontId="81" fillId="28" borderId="16" xfId="0" applyFont="1" applyFill="1" applyBorder="1" applyAlignment="1">
      <alignment horizontal="left" vertical="center"/>
    </xf>
    <xf numFmtId="0" fontId="65" fillId="28" borderId="3" xfId="0" applyFont="1" applyFill="1" applyBorder="1" applyAlignment="1">
      <alignment horizontal="center" vertical="center" wrapText="1"/>
    </xf>
    <xf numFmtId="0" fontId="65" fillId="28" borderId="15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68" fillId="28" borderId="0" xfId="0" applyFont="1" applyFill="1" applyBorder="1" applyAlignment="1">
      <alignment vertical="center"/>
    </xf>
    <xf numFmtId="0" fontId="76" fillId="28" borderId="20" xfId="0" applyFont="1" applyFill="1" applyBorder="1" applyAlignment="1">
      <alignment horizontal="center" vertical="center" wrapText="1"/>
    </xf>
    <xf numFmtId="0" fontId="76" fillId="28" borderId="18" xfId="0" applyFont="1" applyFill="1" applyBorder="1" applyAlignment="1">
      <alignment horizontal="center" vertical="center" wrapText="1"/>
    </xf>
    <xf numFmtId="0" fontId="76" fillId="28" borderId="21" xfId="0" applyFont="1" applyFill="1" applyBorder="1" applyAlignment="1">
      <alignment horizontal="center" vertical="center" wrapText="1"/>
    </xf>
    <xf numFmtId="0" fontId="76" fillId="28" borderId="22" xfId="0" applyFont="1" applyFill="1" applyBorder="1" applyAlignment="1">
      <alignment horizontal="center" vertical="center" wrapText="1"/>
    </xf>
    <xf numFmtId="0" fontId="76" fillId="28" borderId="13" xfId="0" applyFont="1" applyFill="1" applyBorder="1" applyAlignment="1">
      <alignment horizontal="center" vertical="center" wrapText="1"/>
    </xf>
    <xf numFmtId="0" fontId="76" fillId="28" borderId="23" xfId="0" applyFont="1" applyFill="1" applyBorder="1" applyAlignment="1">
      <alignment horizontal="center" vertical="center" wrapText="1"/>
    </xf>
    <xf numFmtId="178" fontId="76" fillId="28" borderId="15" xfId="0" applyNumberFormat="1" applyFont="1" applyFill="1" applyBorder="1" applyAlignment="1">
      <alignment horizontal="center" vertical="center" wrapText="1"/>
    </xf>
    <xf numFmtId="178" fontId="76" fillId="28" borderId="17" xfId="0" applyNumberFormat="1" applyFont="1" applyFill="1" applyBorder="1" applyAlignment="1">
      <alignment horizontal="center" vertical="center" wrapText="1"/>
    </xf>
    <xf numFmtId="178" fontId="76" fillId="28" borderId="16" xfId="0" applyNumberFormat="1" applyFont="1" applyFill="1" applyBorder="1" applyAlignment="1">
      <alignment horizontal="center" vertical="center" wrapText="1"/>
    </xf>
    <xf numFmtId="177" fontId="76" fillId="28" borderId="15" xfId="0" applyNumberFormat="1" applyFont="1" applyFill="1" applyBorder="1" applyAlignment="1">
      <alignment horizontal="center" vertical="center" wrapText="1"/>
    </xf>
    <xf numFmtId="177" fontId="76" fillId="28" borderId="17" xfId="0" applyNumberFormat="1" applyFont="1" applyFill="1" applyBorder="1" applyAlignment="1">
      <alignment horizontal="center" vertical="center" wrapText="1"/>
    </xf>
    <xf numFmtId="177" fontId="76" fillId="28" borderId="16" xfId="0" applyNumberFormat="1" applyFont="1" applyFill="1" applyBorder="1" applyAlignment="1">
      <alignment horizontal="center" vertical="center" wrapText="1"/>
    </xf>
    <xf numFmtId="178" fontId="75" fillId="28" borderId="15" xfId="0" applyNumberFormat="1" applyFont="1" applyFill="1" applyBorder="1" applyAlignment="1">
      <alignment horizontal="center" vertical="center" wrapText="1"/>
    </xf>
    <xf numFmtId="178" fontId="75" fillId="28" borderId="17" xfId="0" applyNumberFormat="1" applyFont="1" applyFill="1" applyBorder="1" applyAlignment="1">
      <alignment horizontal="center" vertical="center" wrapText="1"/>
    </xf>
    <xf numFmtId="178" fontId="75" fillId="28" borderId="16" xfId="0" applyNumberFormat="1" applyFont="1" applyFill="1" applyBorder="1" applyAlignment="1">
      <alignment horizontal="center" vertical="center" wrapText="1"/>
    </xf>
    <xf numFmtId="177" fontId="75" fillId="28" borderId="15" xfId="0" applyNumberFormat="1" applyFont="1" applyFill="1" applyBorder="1" applyAlignment="1">
      <alignment horizontal="center" vertical="center" wrapText="1"/>
    </xf>
    <xf numFmtId="177" fontId="75" fillId="28" borderId="17" xfId="0" applyNumberFormat="1" applyFont="1" applyFill="1" applyBorder="1" applyAlignment="1">
      <alignment horizontal="center" vertical="center" wrapText="1"/>
    </xf>
    <xf numFmtId="177" fontId="75" fillId="28" borderId="16" xfId="0" applyNumberFormat="1" applyFont="1" applyFill="1" applyBorder="1" applyAlignment="1">
      <alignment horizontal="center" vertical="center" wrapText="1"/>
    </xf>
    <xf numFmtId="0" fontId="76" fillId="28" borderId="3" xfId="0" applyFont="1" applyFill="1" applyBorder="1" applyAlignment="1">
      <alignment horizontal="left" vertical="center" wrapText="1"/>
    </xf>
    <xf numFmtId="178" fontId="76" fillId="28" borderId="15" xfId="206" applyNumberFormat="1" applyFont="1" applyFill="1" applyBorder="1" applyAlignment="1">
      <alignment horizontal="right" vertical="center" wrapText="1"/>
    </xf>
    <xf numFmtId="178" fontId="76" fillId="28" borderId="16" xfId="206" applyNumberFormat="1" applyFont="1" applyFill="1" applyBorder="1" applyAlignment="1">
      <alignment horizontal="right" vertical="center" wrapText="1"/>
    </xf>
    <xf numFmtId="0" fontId="76" fillId="28" borderId="0" xfId="0" applyFont="1" applyFill="1" applyBorder="1" applyAlignment="1">
      <alignment horizontal="justify" vertical="center" wrapText="1" shrinkToFit="1"/>
    </xf>
    <xf numFmtId="178" fontId="75" fillId="28" borderId="15" xfId="206" applyNumberFormat="1" applyFont="1" applyFill="1" applyBorder="1" applyAlignment="1">
      <alignment horizontal="right" vertical="center" wrapText="1"/>
    </xf>
    <xf numFmtId="178" fontId="75" fillId="28" borderId="16" xfId="206" applyNumberFormat="1" applyFont="1" applyFill="1" applyBorder="1" applyAlignment="1">
      <alignment horizontal="right" vertical="center" wrapText="1"/>
    </xf>
    <xf numFmtId="0" fontId="76" fillId="0" borderId="17" xfId="0" applyFont="1" applyFill="1" applyBorder="1" applyAlignment="1">
      <alignment horizontal="center" vertical="center" wrapText="1"/>
    </xf>
    <xf numFmtId="0" fontId="76" fillId="0" borderId="16" xfId="0" applyFont="1" applyFill="1" applyBorder="1" applyAlignment="1">
      <alignment horizontal="center" vertical="center" wrapText="1"/>
    </xf>
    <xf numFmtId="0" fontId="76" fillId="0" borderId="15" xfId="0" applyFont="1" applyFill="1" applyBorder="1" applyAlignment="1">
      <alignment horizontal="center" vertical="center" wrapText="1"/>
    </xf>
    <xf numFmtId="177" fontId="73" fillId="28" borderId="15" xfId="0" applyNumberFormat="1" applyFont="1" applyFill="1" applyBorder="1" applyAlignment="1">
      <alignment horizontal="center" vertical="center" wrapText="1"/>
    </xf>
    <xf numFmtId="177" fontId="73" fillId="28" borderId="17" xfId="0" applyNumberFormat="1" applyFont="1" applyFill="1" applyBorder="1" applyAlignment="1">
      <alignment horizontal="center" vertical="center" wrapText="1"/>
    </xf>
    <xf numFmtId="177" fontId="73" fillId="28" borderId="16" xfId="0" applyNumberFormat="1" applyFont="1" applyFill="1" applyBorder="1" applyAlignment="1">
      <alignment horizontal="center" vertical="center" wrapText="1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Alignment="1">
      <alignment horizontal="center" vertical="center" wrapText="1"/>
    </xf>
    <xf numFmtId="0" fontId="82" fillId="28" borderId="0" xfId="0" applyFont="1" applyFill="1" applyBorder="1" applyAlignment="1">
      <alignment horizontal="center" vertical="center"/>
    </xf>
    <xf numFmtId="0" fontId="76" fillId="0" borderId="0" xfId="0" applyFont="1" applyFill="1" applyBorder="1" applyAlignment="1">
      <alignment horizontal="center" vertical="center"/>
    </xf>
    <xf numFmtId="0" fontId="65" fillId="0" borderId="0" xfId="0" applyFont="1" applyFill="1" applyAlignment="1">
      <alignment vertical="center"/>
    </xf>
    <xf numFmtId="177" fontId="75" fillId="28" borderId="3" xfId="0" applyNumberFormat="1" applyFont="1" applyFill="1" applyBorder="1" applyAlignment="1">
      <alignment horizontal="center" vertical="center" wrapText="1"/>
    </xf>
    <xf numFmtId="3" fontId="75" fillId="28" borderId="3" xfId="0" applyNumberFormat="1" applyFont="1" applyFill="1" applyBorder="1" applyAlignment="1">
      <alignment horizontal="left" vertical="center" wrapText="1"/>
    </xf>
    <xf numFmtId="0" fontId="75" fillId="28" borderId="15" xfId="0" applyFont="1" applyFill="1" applyBorder="1" applyAlignment="1">
      <alignment horizontal="left"/>
    </xf>
    <xf numFmtId="0" fontId="75" fillId="28" borderId="17" xfId="0" applyFont="1" applyFill="1" applyBorder="1" applyAlignment="1">
      <alignment horizontal="left"/>
    </xf>
    <xf numFmtId="0" fontId="75" fillId="28" borderId="16" xfId="0" applyFont="1" applyFill="1" applyBorder="1" applyAlignment="1">
      <alignment horizontal="left"/>
    </xf>
    <xf numFmtId="177" fontId="76" fillId="28" borderId="3" xfId="0" applyNumberFormat="1" applyFont="1" applyFill="1" applyBorder="1" applyAlignment="1">
      <alignment horizontal="center" vertical="center" wrapText="1"/>
    </xf>
    <xf numFmtId="3" fontId="76" fillId="28" borderId="3" xfId="0" applyNumberFormat="1" applyFont="1" applyFill="1" applyBorder="1" applyAlignment="1">
      <alignment horizontal="left" vertical="center" wrapText="1"/>
    </xf>
    <xf numFmtId="0" fontId="76" fillId="28" borderId="3" xfId="0" applyFont="1" applyFill="1" applyBorder="1" applyAlignment="1">
      <alignment horizontal="center" vertical="center"/>
    </xf>
    <xf numFmtId="0" fontId="76" fillId="28" borderId="3" xfId="0" applyFont="1" applyFill="1" applyBorder="1" applyAlignment="1">
      <alignment horizontal="center" vertical="center" wrapText="1"/>
    </xf>
    <xf numFmtId="0" fontId="76" fillId="28" borderId="15" xfId="0" applyFont="1" applyFill="1" applyBorder="1" applyAlignment="1">
      <alignment horizontal="center" vertical="center" wrapText="1"/>
    </xf>
    <xf numFmtId="0" fontId="76" fillId="28" borderId="16" xfId="0" applyFont="1" applyFill="1" applyBorder="1" applyAlignment="1">
      <alignment horizontal="center" vertical="center" wrapText="1"/>
    </xf>
    <xf numFmtId="0" fontId="76" fillId="28" borderId="13" xfId="0" applyFont="1" applyFill="1" applyBorder="1" applyAlignment="1">
      <alignment horizontal="right" vertical="center"/>
    </xf>
    <xf numFmtId="0" fontId="76" fillId="28" borderId="15" xfId="0" applyNumberFormat="1" applyFont="1" applyFill="1" applyBorder="1" applyAlignment="1">
      <alignment horizontal="left" vertical="center" wrapText="1" shrinkToFit="1"/>
    </xf>
    <xf numFmtId="0" fontId="76" fillId="28" borderId="17" xfId="0" applyNumberFormat="1" applyFont="1" applyFill="1" applyBorder="1" applyAlignment="1">
      <alignment horizontal="left" vertical="center" wrapText="1" shrinkToFit="1"/>
    </xf>
    <xf numFmtId="0" fontId="76" fillId="28" borderId="16" xfId="0" applyNumberFormat="1" applyFont="1" applyFill="1" applyBorder="1" applyAlignment="1">
      <alignment horizontal="left" vertical="center" wrapText="1" shrinkToFit="1"/>
    </xf>
    <xf numFmtId="0" fontId="75" fillId="28" borderId="15" xfId="0" applyNumberFormat="1" applyFont="1" applyFill="1" applyBorder="1" applyAlignment="1">
      <alignment horizontal="left" vertical="center" wrapText="1" shrinkToFit="1"/>
    </xf>
    <xf numFmtId="0" fontId="75" fillId="28" borderId="17" xfId="0" applyNumberFormat="1" applyFont="1" applyFill="1" applyBorder="1" applyAlignment="1">
      <alignment horizontal="left" vertical="center" wrapText="1" shrinkToFit="1"/>
    </xf>
    <xf numFmtId="0" fontId="75" fillId="28" borderId="16" xfId="0" applyNumberFormat="1" applyFont="1" applyFill="1" applyBorder="1" applyAlignment="1">
      <alignment horizontal="left" vertical="center" wrapText="1" shrinkToFit="1"/>
    </xf>
    <xf numFmtId="0" fontId="76" fillId="28" borderId="3" xfId="0" applyNumberFormat="1" applyFont="1" applyFill="1" applyBorder="1" applyAlignment="1">
      <alignment horizontal="left" vertical="center" wrapText="1" shrinkToFit="1"/>
    </xf>
    <xf numFmtId="0" fontId="75" fillId="28" borderId="3" xfId="0" applyNumberFormat="1" applyFont="1" applyFill="1" applyBorder="1" applyAlignment="1">
      <alignment horizontal="left" vertical="center" wrapText="1" shrinkToFit="1"/>
    </xf>
    <xf numFmtId="0" fontId="76" fillId="28" borderId="24" xfId="0" applyFont="1" applyFill="1" applyBorder="1" applyAlignment="1">
      <alignment horizontal="center" vertical="center" wrapText="1"/>
    </xf>
    <xf numFmtId="0" fontId="76" fillId="28" borderId="25" xfId="0" applyFont="1" applyFill="1" applyBorder="1" applyAlignment="1">
      <alignment horizontal="center" vertical="center" wrapText="1"/>
    </xf>
    <xf numFmtId="3" fontId="76" fillId="28" borderId="3" xfId="0" applyNumberFormat="1" applyFont="1" applyFill="1" applyBorder="1" applyAlignment="1">
      <alignment horizontal="center" vertical="center" wrapText="1" shrinkToFit="1"/>
    </xf>
    <xf numFmtId="2" fontId="76" fillId="28" borderId="14" xfId="0" applyNumberFormat="1" applyFont="1" applyFill="1" applyBorder="1" applyAlignment="1">
      <alignment horizontal="center" vertical="center" wrapText="1"/>
    </xf>
    <xf numFmtId="2" fontId="76" fillId="28" borderId="19" xfId="0" applyNumberFormat="1" applyFont="1" applyFill="1" applyBorder="1" applyAlignment="1">
      <alignment horizontal="center" vertical="center" wrapText="1"/>
    </xf>
    <xf numFmtId="0" fontId="89" fillId="28" borderId="0" xfId="0" applyFont="1" applyFill="1" applyAlignment="1">
      <alignment vertical="center" wrapText="1"/>
    </xf>
    <xf numFmtId="0" fontId="90" fillId="28" borderId="0" xfId="0" applyFont="1" applyFill="1" applyAlignment="1">
      <alignment vertical="center" wrapText="1"/>
    </xf>
    <xf numFmtId="3" fontId="75" fillId="28" borderId="3" xfId="0" applyNumberFormat="1" applyFont="1" applyFill="1" applyBorder="1" applyAlignment="1">
      <alignment horizontal="center" vertical="center" wrapText="1"/>
    </xf>
    <xf numFmtId="169" fontId="75" fillId="28" borderId="0" xfId="0" applyNumberFormat="1" applyFont="1" applyFill="1" applyBorder="1" applyAlignment="1">
      <alignment horizontal="center" vertical="center"/>
    </xf>
    <xf numFmtId="0" fontId="101" fillId="0" borderId="0" xfId="0" applyFont="1" applyFill="1" applyBorder="1" applyAlignment="1">
      <alignment horizontal="center" vertical="center"/>
    </xf>
    <xf numFmtId="0" fontId="76" fillId="28" borderId="14" xfId="0" applyFont="1" applyFill="1" applyBorder="1" applyAlignment="1">
      <alignment horizontal="center" vertical="center" wrapText="1" shrinkToFit="1"/>
    </xf>
    <xf numFmtId="0" fontId="76" fillId="28" borderId="26" xfId="0" applyFont="1" applyFill="1" applyBorder="1" applyAlignment="1">
      <alignment horizontal="center" vertical="center" wrapText="1" shrinkToFit="1"/>
    </xf>
    <xf numFmtId="0" fontId="76" fillId="28" borderId="19" xfId="0" applyFont="1" applyFill="1" applyBorder="1" applyAlignment="1">
      <alignment horizontal="center" vertical="center" wrapText="1" shrinkToFit="1"/>
    </xf>
    <xf numFmtId="2" fontId="76" fillId="28" borderId="15" xfId="0" applyNumberFormat="1" applyFont="1" applyFill="1" applyBorder="1" applyAlignment="1">
      <alignment horizontal="center" vertical="center" wrapText="1"/>
    </xf>
    <xf numFmtId="2" fontId="76" fillId="28" borderId="17" xfId="0" applyNumberFormat="1" applyFont="1" applyFill="1" applyBorder="1" applyAlignment="1">
      <alignment horizontal="center" vertical="center" wrapText="1"/>
    </xf>
    <xf numFmtId="2" fontId="76" fillId="28" borderId="16" xfId="0" applyNumberFormat="1" applyFont="1" applyFill="1" applyBorder="1" applyAlignment="1">
      <alignment horizontal="center" vertical="center" wrapText="1"/>
    </xf>
    <xf numFmtId="0" fontId="76" fillId="28" borderId="3" xfId="0" applyNumberFormat="1" applyFont="1" applyFill="1" applyBorder="1" applyAlignment="1">
      <alignment horizontal="center" vertical="center" wrapText="1"/>
    </xf>
    <xf numFmtId="0" fontId="76" fillId="28" borderId="15" xfId="0" applyNumberFormat="1" applyFont="1" applyFill="1" applyBorder="1" applyAlignment="1">
      <alignment horizontal="center"/>
    </xf>
    <xf numFmtId="0" fontId="76" fillId="28" borderId="16" xfId="0" applyNumberFormat="1" applyFont="1" applyFill="1" applyBorder="1" applyAlignment="1">
      <alignment horizontal="center"/>
    </xf>
    <xf numFmtId="3" fontId="76" fillId="28" borderId="15" xfId="0" applyNumberFormat="1" applyFont="1" applyFill="1" applyBorder="1" applyAlignment="1">
      <alignment horizontal="center" vertical="center" wrapText="1"/>
    </xf>
    <xf numFmtId="3" fontId="76" fillId="28" borderId="17" xfId="0" applyNumberFormat="1" applyFont="1" applyFill="1" applyBorder="1" applyAlignment="1">
      <alignment horizontal="center" vertical="center" wrapText="1"/>
    </xf>
    <xf numFmtId="3" fontId="76" fillId="28" borderId="16" xfId="0" applyNumberFormat="1" applyFont="1" applyFill="1" applyBorder="1" applyAlignment="1">
      <alignment horizontal="center" vertical="center" wrapText="1"/>
    </xf>
    <xf numFmtId="3" fontId="76" fillId="28" borderId="3" xfId="0" applyNumberFormat="1" applyFont="1" applyFill="1" applyBorder="1" applyAlignment="1">
      <alignment horizontal="center" vertical="center" wrapText="1"/>
    </xf>
    <xf numFmtId="0" fontId="76" fillId="28" borderId="20" xfId="0" applyFont="1" applyFill="1" applyBorder="1" applyAlignment="1">
      <alignment horizontal="center" vertical="center" wrapText="1" shrinkToFit="1"/>
    </xf>
    <xf numFmtId="0" fontId="76" fillId="28" borderId="18" xfId="0" applyFont="1" applyFill="1" applyBorder="1" applyAlignment="1">
      <alignment horizontal="center" vertical="center" wrapText="1" shrinkToFit="1"/>
    </xf>
    <xf numFmtId="0" fontId="76" fillId="28" borderId="21" xfId="0" applyFont="1" applyFill="1" applyBorder="1" applyAlignment="1">
      <alignment horizontal="center" vertical="center" wrapText="1" shrinkToFit="1"/>
    </xf>
    <xf numFmtId="0" fontId="76" fillId="28" borderId="24" xfId="0" applyFont="1" applyFill="1" applyBorder="1" applyAlignment="1">
      <alignment horizontal="center" vertical="center" wrapText="1" shrinkToFit="1"/>
    </xf>
    <xf numFmtId="0" fontId="76" fillId="28" borderId="0" xfId="0" applyFont="1" applyFill="1" applyBorder="1" applyAlignment="1">
      <alignment horizontal="center" vertical="center" wrapText="1" shrinkToFit="1"/>
    </xf>
    <xf numFmtId="0" fontId="76" fillId="28" borderId="25" xfId="0" applyFont="1" applyFill="1" applyBorder="1" applyAlignment="1">
      <alignment horizontal="center" vertical="center" wrapText="1" shrinkToFit="1"/>
    </xf>
    <xf numFmtId="0" fontId="76" fillId="28" borderId="22" xfId="0" applyFont="1" applyFill="1" applyBorder="1" applyAlignment="1">
      <alignment horizontal="center" vertical="center" wrapText="1" shrinkToFit="1"/>
    </xf>
    <xf numFmtId="0" fontId="76" fillId="28" borderId="13" xfId="0" applyFont="1" applyFill="1" applyBorder="1" applyAlignment="1">
      <alignment horizontal="center" vertical="center" wrapText="1" shrinkToFit="1"/>
    </xf>
    <xf numFmtId="0" fontId="76" fillId="28" borderId="23" xfId="0" applyFont="1" applyFill="1" applyBorder="1" applyAlignment="1">
      <alignment horizontal="center" vertical="center" wrapText="1" shrinkToFit="1"/>
    </xf>
    <xf numFmtId="0" fontId="76" fillId="28" borderId="0" xfId="0" applyFont="1" applyFill="1" applyAlignment="1">
      <alignment horizontal="right" vertical="center"/>
    </xf>
    <xf numFmtId="0" fontId="76" fillId="28" borderId="15" xfId="0" applyNumberFormat="1" applyFont="1" applyFill="1" applyBorder="1" applyAlignment="1">
      <alignment horizontal="left" vertical="center"/>
    </xf>
    <xf numFmtId="0" fontId="75" fillId="28" borderId="15" xfId="0" applyNumberFormat="1" applyFont="1" applyFill="1" applyBorder="1" applyAlignment="1">
      <alignment horizontal="left" vertical="center" wrapText="1"/>
    </xf>
    <xf numFmtId="0" fontId="102" fillId="0" borderId="17" xfId="0" applyFont="1" applyBorder="1" applyAlignment="1">
      <alignment horizontal="left" vertical="center" wrapText="1"/>
    </xf>
    <xf numFmtId="0" fontId="102" fillId="0" borderId="16" xfId="0" applyFont="1" applyBorder="1" applyAlignment="1">
      <alignment horizontal="left" vertical="center" wrapText="1"/>
    </xf>
    <xf numFmtId="0" fontId="76" fillId="28" borderId="15" xfId="0" applyNumberFormat="1" applyFont="1" applyFill="1" applyBorder="1" applyAlignment="1">
      <alignment horizontal="center" vertical="center" wrapText="1"/>
    </xf>
    <xf numFmtId="0" fontId="76" fillId="28" borderId="16" xfId="0" applyNumberFormat="1" applyFont="1" applyFill="1" applyBorder="1" applyAlignment="1">
      <alignment horizontal="center" vertical="center" wrapText="1"/>
    </xf>
    <xf numFmtId="0" fontId="75" fillId="0" borderId="15" xfId="0" applyFont="1" applyFill="1" applyBorder="1" applyAlignment="1">
      <alignment horizontal="center" vertical="center"/>
    </xf>
    <xf numFmtId="0" fontId="92" fillId="0" borderId="17" xfId="0" applyFont="1" applyBorder="1" applyAlignment="1">
      <alignment horizontal="center" vertical="center"/>
    </xf>
    <xf numFmtId="0" fontId="92" fillId="0" borderId="16" xfId="0" applyFont="1" applyBorder="1" applyAlignment="1">
      <alignment horizontal="center" vertical="center"/>
    </xf>
    <xf numFmtId="0" fontId="75" fillId="28" borderId="15" xfId="0" applyFont="1" applyFill="1" applyBorder="1" applyAlignment="1">
      <alignment horizontal="center" vertical="center" wrapText="1"/>
    </xf>
    <xf numFmtId="0" fontId="92" fillId="28" borderId="17" xfId="0" applyFont="1" applyFill="1" applyBorder="1" applyAlignment="1">
      <alignment horizontal="center" vertical="center"/>
    </xf>
    <xf numFmtId="0" fontId="92" fillId="28" borderId="16" xfId="0" applyFont="1" applyFill="1" applyBorder="1" applyAlignment="1">
      <alignment horizontal="center" vertical="center"/>
    </xf>
    <xf numFmtId="170" fontId="93" fillId="28" borderId="0" xfId="0" applyNumberFormat="1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vertical="center"/>
    </xf>
    <xf numFmtId="0" fontId="75" fillId="0" borderId="0" xfId="0" applyFont="1" applyAlignment="1">
      <alignment horizontal="right" vertical="center"/>
    </xf>
    <xf numFmtId="0" fontId="75" fillId="0" borderId="0" xfId="0" applyFont="1" applyFill="1" applyBorder="1" applyAlignment="1">
      <alignment horizontal="center" vertical="center"/>
    </xf>
    <xf numFmtId="0" fontId="65" fillId="0" borderId="13" xfId="0" applyFont="1" applyFill="1" applyBorder="1" applyAlignment="1">
      <alignment horizontal="right" vertical="center"/>
    </xf>
    <xf numFmtId="0" fontId="65" fillId="0" borderId="14" xfId="0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0" fontId="81" fillId="0" borderId="0" xfId="0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06" builtinId="5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попер_ро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Inform"/>
      <sheetName val="Правила ДДС"/>
      <sheetName val="_ф3"/>
      <sheetName val="_Ф4"/>
      <sheetName val="_Ф5"/>
      <sheetName val="Ф7_цены"/>
      <sheetName val="Ф8_цены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7  інші витрати"/>
    </sheetNames>
    <sheetDataSet>
      <sheetData sheetId="0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Лист1"/>
      <sheetName val="МТР все 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7  інші витрати"/>
    </sheet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7  інші витрати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МТР Газ України"/>
      <sheetName val="7  інші витрати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7  інші витрат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812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МТР Газ України"/>
      <sheetName val="Inform"/>
      <sheetName val="7  інші витрати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Ener 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993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2:I327"/>
  <sheetViews>
    <sheetView view="pageBreakPreview" zoomScale="50" zoomScaleNormal="50" zoomScaleSheetLayoutView="50" workbookViewId="0">
      <pane ySplit="11" topLeftCell="A72" activePane="bottomLeft" state="frozen"/>
      <selection pane="bottomLeft" activeCell="C72" sqref="C72:C73"/>
    </sheetView>
  </sheetViews>
  <sheetFormatPr defaultColWidth="9.109375" defaultRowHeight="18"/>
  <cols>
    <col min="1" max="1" width="98.5546875" style="79" customWidth="1"/>
    <col min="2" max="2" width="14.88671875" style="80" customWidth="1"/>
    <col min="3" max="7" width="22.44140625" style="80" customWidth="1"/>
    <col min="8" max="8" width="19.88671875" style="80" customWidth="1"/>
    <col min="9" max="9" width="40.109375" style="80" customWidth="1"/>
    <col min="10" max="16384" width="9.109375" style="79"/>
  </cols>
  <sheetData>
    <row r="2" spans="1:9" ht="39.75" customHeight="1">
      <c r="A2" s="282" t="s">
        <v>92</v>
      </c>
      <c r="B2" s="282"/>
      <c r="C2" s="282"/>
      <c r="D2" s="282"/>
      <c r="E2" s="282"/>
      <c r="F2" s="282"/>
      <c r="G2" s="282"/>
      <c r="H2" s="282"/>
      <c r="I2" s="282"/>
    </row>
    <row r="3" spans="1:9" ht="39.75" customHeight="1">
      <c r="A3" s="282" t="s">
        <v>276</v>
      </c>
      <c r="B3" s="282"/>
      <c r="C3" s="282"/>
      <c r="D3" s="282"/>
      <c r="E3" s="282"/>
      <c r="F3" s="282"/>
      <c r="G3" s="282"/>
      <c r="H3" s="282"/>
      <c r="I3" s="282"/>
    </row>
    <row r="4" spans="1:9" ht="51.75" customHeight="1">
      <c r="C4" s="282" t="s">
        <v>242</v>
      </c>
      <c r="D4" s="282"/>
      <c r="E4" s="282"/>
    </row>
    <row r="5" spans="1:9" ht="29.25" customHeight="1">
      <c r="I5" s="81" t="s">
        <v>177</v>
      </c>
    </row>
    <row r="6" spans="1:9" ht="37.5" customHeight="1">
      <c r="A6" s="287" t="s">
        <v>54</v>
      </c>
      <c r="B6" s="287"/>
      <c r="C6" s="287"/>
      <c r="D6" s="287"/>
      <c r="E6" s="287"/>
      <c r="F6" s="287"/>
      <c r="G6" s="287"/>
      <c r="H6" s="287"/>
      <c r="I6" s="287"/>
    </row>
    <row r="7" spans="1:9" ht="22.5" customHeight="1">
      <c r="A7" s="82"/>
      <c r="B7" s="83"/>
      <c r="C7" s="83"/>
      <c r="D7" s="83"/>
      <c r="E7" s="83"/>
      <c r="F7" s="83"/>
      <c r="G7" s="83"/>
      <c r="H7" s="83" t="s">
        <v>241</v>
      </c>
      <c r="I7" s="83"/>
    </row>
    <row r="8" spans="1:9" ht="55.5" customHeight="1">
      <c r="A8" s="289" t="s">
        <v>105</v>
      </c>
      <c r="B8" s="288" t="s">
        <v>7</v>
      </c>
      <c r="C8" s="288" t="s">
        <v>145</v>
      </c>
      <c r="D8" s="288"/>
      <c r="E8" s="289" t="s">
        <v>244</v>
      </c>
      <c r="F8" s="289"/>
      <c r="G8" s="289"/>
      <c r="H8" s="289"/>
      <c r="I8" s="289"/>
    </row>
    <row r="9" spans="1:9" ht="108" customHeight="1">
      <c r="A9" s="289"/>
      <c r="B9" s="288"/>
      <c r="C9" s="84" t="s">
        <v>243</v>
      </c>
      <c r="D9" s="84" t="s">
        <v>242</v>
      </c>
      <c r="E9" s="84" t="s">
        <v>99</v>
      </c>
      <c r="F9" s="84" t="s">
        <v>95</v>
      </c>
      <c r="G9" s="85" t="s">
        <v>102</v>
      </c>
      <c r="H9" s="85" t="s">
        <v>188</v>
      </c>
      <c r="I9" s="84" t="s">
        <v>101</v>
      </c>
    </row>
    <row r="10" spans="1:9" ht="42.75" customHeight="1">
      <c r="A10" s="86">
        <v>1</v>
      </c>
      <c r="B10" s="84">
        <v>2</v>
      </c>
      <c r="C10" s="86">
        <v>3</v>
      </c>
      <c r="D10" s="84">
        <v>4</v>
      </c>
      <c r="E10" s="86">
        <v>5</v>
      </c>
      <c r="F10" s="84">
        <v>6</v>
      </c>
      <c r="G10" s="86">
        <v>7</v>
      </c>
      <c r="H10" s="84">
        <v>8</v>
      </c>
      <c r="I10" s="86">
        <v>9</v>
      </c>
    </row>
    <row r="11" spans="1:9" s="87" customFormat="1" ht="39.75" customHeight="1">
      <c r="A11" s="290" t="s">
        <v>100</v>
      </c>
      <c r="B11" s="290"/>
      <c r="C11" s="290"/>
      <c r="D11" s="290"/>
      <c r="E11" s="290"/>
      <c r="F11" s="290"/>
      <c r="G11" s="290"/>
      <c r="H11" s="290"/>
      <c r="I11" s="290"/>
    </row>
    <row r="12" spans="1:9" s="87" customFormat="1" ht="54" customHeight="1">
      <c r="A12" s="88" t="s">
        <v>83</v>
      </c>
      <c r="B12" s="89">
        <v>1000</v>
      </c>
      <c r="C12" s="109">
        <v>3644.1</v>
      </c>
      <c r="D12" s="109">
        <v>1421</v>
      </c>
      <c r="E12" s="109">
        <v>30464.400000000001</v>
      </c>
      <c r="F12" s="109">
        <v>1421</v>
      </c>
      <c r="G12" s="109">
        <f>F12-E12</f>
        <v>-29043.4</v>
      </c>
      <c r="H12" s="110">
        <f>(F12/E12)*100</f>
        <v>4.6644608132771364</v>
      </c>
      <c r="I12" s="90"/>
    </row>
    <row r="13" spans="1:9" s="87" customFormat="1" ht="51" customHeight="1">
      <c r="A13" s="88" t="s">
        <v>79</v>
      </c>
      <c r="B13" s="89">
        <v>1010</v>
      </c>
      <c r="C13" s="109">
        <v>-3274.1</v>
      </c>
      <c r="D13" s="109">
        <v>-1144.0999999999999</v>
      </c>
      <c r="E13" s="109">
        <v>-30146.9</v>
      </c>
      <c r="F13" s="109">
        <v>-1144.0999999999999</v>
      </c>
      <c r="G13" s="109">
        <f>F13-E13</f>
        <v>29002.800000000003</v>
      </c>
      <c r="H13" s="110">
        <f t="shared" ref="H13:H74" si="0">(F13/E13)*100</f>
        <v>3.7950834082442966</v>
      </c>
      <c r="I13" s="90"/>
    </row>
    <row r="14" spans="1:9" s="87" customFormat="1" ht="45" customHeight="1">
      <c r="A14" s="91" t="s">
        <v>160</v>
      </c>
      <c r="B14" s="60">
        <v>1011</v>
      </c>
      <c r="C14" s="111">
        <v>-1.3</v>
      </c>
      <c r="D14" s="111">
        <v>-2.6</v>
      </c>
      <c r="E14" s="111">
        <v>-0.9</v>
      </c>
      <c r="F14" s="111">
        <v>-2.6</v>
      </c>
      <c r="G14" s="111">
        <f t="shared" ref="G14:G62" si="1">F14-E14</f>
        <v>-1.7000000000000002</v>
      </c>
      <c r="H14" s="112">
        <f t="shared" si="0"/>
        <v>288.88888888888886</v>
      </c>
      <c r="I14" s="92"/>
    </row>
    <row r="15" spans="1:9" s="87" customFormat="1" ht="36" customHeight="1">
      <c r="A15" s="91" t="s">
        <v>161</v>
      </c>
      <c r="B15" s="60">
        <v>1012</v>
      </c>
      <c r="C15" s="111" t="s">
        <v>124</v>
      </c>
      <c r="D15" s="111" t="s">
        <v>124</v>
      </c>
      <c r="E15" s="111" t="s">
        <v>124</v>
      </c>
      <c r="F15" s="111" t="s">
        <v>124</v>
      </c>
      <c r="G15" s="256" t="e">
        <f t="shared" si="1"/>
        <v>#VALUE!</v>
      </c>
      <c r="H15" s="257" t="e">
        <f t="shared" si="0"/>
        <v>#VALUE!</v>
      </c>
      <c r="I15" s="92"/>
    </row>
    <row r="16" spans="1:9" s="87" customFormat="1" ht="39" customHeight="1">
      <c r="A16" s="91" t="s">
        <v>162</v>
      </c>
      <c r="B16" s="60">
        <v>1013</v>
      </c>
      <c r="C16" s="111" t="s">
        <v>124</v>
      </c>
      <c r="D16" s="111" t="s">
        <v>124</v>
      </c>
      <c r="E16" s="111" t="s">
        <v>124</v>
      </c>
      <c r="F16" s="111" t="s">
        <v>124</v>
      </c>
      <c r="G16" s="256" t="e">
        <f t="shared" si="1"/>
        <v>#VALUE!</v>
      </c>
      <c r="H16" s="257" t="e">
        <f t="shared" si="0"/>
        <v>#VALUE!</v>
      </c>
      <c r="I16" s="92"/>
    </row>
    <row r="17" spans="1:9" s="87" customFormat="1" ht="39" customHeight="1">
      <c r="A17" s="91" t="s">
        <v>4</v>
      </c>
      <c r="B17" s="60">
        <v>1014</v>
      </c>
      <c r="C17" s="111">
        <v>-166.1</v>
      </c>
      <c r="D17" s="111">
        <v>-123.4</v>
      </c>
      <c r="E17" s="111">
        <v>-119.7</v>
      </c>
      <c r="F17" s="111">
        <v>-123.4</v>
      </c>
      <c r="G17" s="111">
        <f t="shared" si="1"/>
        <v>-3.7000000000000028</v>
      </c>
      <c r="H17" s="112">
        <f t="shared" si="0"/>
        <v>103.09106098579784</v>
      </c>
      <c r="I17" s="92"/>
    </row>
    <row r="18" spans="1:9" s="87" customFormat="1" ht="37.5" customHeight="1">
      <c r="A18" s="91" t="s">
        <v>5</v>
      </c>
      <c r="B18" s="60">
        <v>1015</v>
      </c>
      <c r="C18" s="111">
        <v>-36.6</v>
      </c>
      <c r="D18" s="111">
        <v>-27.1</v>
      </c>
      <c r="E18" s="111">
        <v>-26.3</v>
      </c>
      <c r="F18" s="111">
        <v>-27.1</v>
      </c>
      <c r="G18" s="111">
        <f t="shared" si="1"/>
        <v>-0.80000000000000071</v>
      </c>
      <c r="H18" s="112">
        <f t="shared" si="0"/>
        <v>103.04182509505704</v>
      </c>
      <c r="I18" s="92"/>
    </row>
    <row r="19" spans="1:9" s="94" customFormat="1" ht="71.25" customHeight="1">
      <c r="A19" s="91" t="s">
        <v>163</v>
      </c>
      <c r="B19" s="56">
        <v>1016</v>
      </c>
      <c r="C19" s="111" t="s">
        <v>124</v>
      </c>
      <c r="D19" s="111" t="s">
        <v>124</v>
      </c>
      <c r="E19" s="111" t="s">
        <v>124</v>
      </c>
      <c r="F19" s="111" t="s">
        <v>124</v>
      </c>
      <c r="G19" s="256" t="e">
        <f t="shared" si="1"/>
        <v>#VALUE!</v>
      </c>
      <c r="H19" s="257" t="e">
        <f t="shared" si="0"/>
        <v>#VALUE!</v>
      </c>
      <c r="I19" s="93"/>
    </row>
    <row r="20" spans="1:9" s="94" customFormat="1" ht="36.75" customHeight="1">
      <c r="A20" s="91" t="s">
        <v>164</v>
      </c>
      <c r="B20" s="56">
        <v>1017</v>
      </c>
      <c r="C20" s="111" t="s">
        <v>124</v>
      </c>
      <c r="D20" s="111" t="s">
        <v>124</v>
      </c>
      <c r="E20" s="111" t="s">
        <v>124</v>
      </c>
      <c r="F20" s="111" t="s">
        <v>124</v>
      </c>
      <c r="G20" s="256" t="e">
        <f t="shared" si="1"/>
        <v>#VALUE!</v>
      </c>
      <c r="H20" s="257" t="e">
        <f t="shared" si="0"/>
        <v>#VALUE!</v>
      </c>
      <c r="I20" s="93"/>
    </row>
    <row r="21" spans="1:9" s="87" customFormat="1" ht="40.5" customHeight="1">
      <c r="A21" s="281" t="s">
        <v>297</v>
      </c>
      <c r="B21" s="60">
        <v>1018</v>
      </c>
      <c r="C21" s="111">
        <v>-3070.1</v>
      </c>
      <c r="D21" s="111">
        <v>-991</v>
      </c>
      <c r="E21" s="111">
        <v>-30000</v>
      </c>
      <c r="F21" s="111">
        <v>-991</v>
      </c>
      <c r="G21" s="111">
        <f t="shared" si="1"/>
        <v>29009</v>
      </c>
      <c r="H21" s="112">
        <f t="shared" si="0"/>
        <v>3.3033333333333332</v>
      </c>
      <c r="I21" s="92"/>
    </row>
    <row r="22" spans="1:9" s="87" customFormat="1" ht="31.5" customHeight="1">
      <c r="A22" s="88" t="s">
        <v>10</v>
      </c>
      <c r="B22" s="89">
        <v>1020</v>
      </c>
      <c r="C22" s="109">
        <f>SUM(C12,C13)</f>
        <v>370</v>
      </c>
      <c r="D22" s="109">
        <f>SUM(D12,D13)</f>
        <v>276.90000000000009</v>
      </c>
      <c r="E22" s="109">
        <f>SUM(E12,E13)</f>
        <v>317.5</v>
      </c>
      <c r="F22" s="109">
        <f>SUM(F12,F13)</f>
        <v>276.90000000000009</v>
      </c>
      <c r="G22" s="109">
        <f t="shared" si="1"/>
        <v>-40.599999999999909</v>
      </c>
      <c r="H22" s="110">
        <f t="shared" si="0"/>
        <v>87.212598425196873</v>
      </c>
      <c r="I22" s="90"/>
    </row>
    <row r="23" spans="1:9" s="87" customFormat="1" ht="37.5" customHeight="1">
      <c r="A23" s="88" t="s">
        <v>89</v>
      </c>
      <c r="B23" s="89">
        <v>1030</v>
      </c>
      <c r="C23" s="109">
        <f>SUM(C24:C41,C43)</f>
        <v>-461.1</v>
      </c>
      <c r="D23" s="109">
        <f>SUM(D24:D41,D43)</f>
        <v>-449.69999999999993</v>
      </c>
      <c r="E23" s="109">
        <v>-471.4</v>
      </c>
      <c r="F23" s="109">
        <f>SUM(F24:F41,F43)</f>
        <v>-449.69999999999993</v>
      </c>
      <c r="G23" s="109">
        <f t="shared" si="1"/>
        <v>21.700000000000045</v>
      </c>
      <c r="H23" s="110">
        <f t="shared" si="0"/>
        <v>95.396690708527771</v>
      </c>
      <c r="I23" s="90"/>
    </row>
    <row r="24" spans="1:9" s="87" customFormat="1" ht="48" customHeight="1">
      <c r="A24" s="91" t="s">
        <v>58</v>
      </c>
      <c r="B24" s="60">
        <v>1031</v>
      </c>
      <c r="C24" s="111" t="s">
        <v>124</v>
      </c>
      <c r="D24" s="111" t="s">
        <v>124</v>
      </c>
      <c r="E24" s="111" t="s">
        <v>124</v>
      </c>
      <c r="F24" s="111" t="s">
        <v>124</v>
      </c>
      <c r="G24" s="256" t="e">
        <f t="shared" si="1"/>
        <v>#VALUE!</v>
      </c>
      <c r="H24" s="257" t="e">
        <f t="shared" si="0"/>
        <v>#VALUE!</v>
      </c>
      <c r="I24" s="92"/>
    </row>
    <row r="25" spans="1:9" s="87" customFormat="1" ht="43.5" customHeight="1">
      <c r="A25" s="91" t="s">
        <v>84</v>
      </c>
      <c r="B25" s="60">
        <v>1032</v>
      </c>
      <c r="C25" s="111" t="s">
        <v>124</v>
      </c>
      <c r="D25" s="111" t="s">
        <v>124</v>
      </c>
      <c r="E25" s="111" t="s">
        <v>124</v>
      </c>
      <c r="F25" s="111" t="s">
        <v>124</v>
      </c>
      <c r="G25" s="256" t="e">
        <f t="shared" si="1"/>
        <v>#VALUE!</v>
      </c>
      <c r="H25" s="257" t="e">
        <f t="shared" si="0"/>
        <v>#VALUE!</v>
      </c>
      <c r="I25" s="92"/>
    </row>
    <row r="26" spans="1:9" s="87" customFormat="1" ht="43.5" customHeight="1">
      <c r="A26" s="91" t="s">
        <v>9</v>
      </c>
      <c r="B26" s="60">
        <v>1033</v>
      </c>
      <c r="C26" s="111">
        <v>-15</v>
      </c>
      <c r="D26" s="111" t="s">
        <v>124</v>
      </c>
      <c r="E26" s="111" t="s">
        <v>124</v>
      </c>
      <c r="F26" s="111" t="s">
        <v>124</v>
      </c>
      <c r="G26" s="256" t="e">
        <f t="shared" si="1"/>
        <v>#VALUE!</v>
      </c>
      <c r="H26" s="257" t="e">
        <f t="shared" si="0"/>
        <v>#VALUE!</v>
      </c>
      <c r="I26" s="92"/>
    </row>
    <row r="27" spans="1:9" s="87" customFormat="1" ht="48" customHeight="1">
      <c r="A27" s="91" t="s">
        <v>17</v>
      </c>
      <c r="B27" s="60">
        <v>1034</v>
      </c>
      <c r="C27" s="111" t="s">
        <v>124</v>
      </c>
      <c r="D27" s="111" t="s">
        <v>124</v>
      </c>
      <c r="E27" s="111" t="s">
        <v>124</v>
      </c>
      <c r="F27" s="111" t="s">
        <v>124</v>
      </c>
      <c r="G27" s="256" t="e">
        <f t="shared" si="1"/>
        <v>#VALUE!</v>
      </c>
      <c r="H27" s="257" t="e">
        <f t="shared" si="0"/>
        <v>#VALUE!</v>
      </c>
      <c r="I27" s="92"/>
    </row>
    <row r="28" spans="1:9" s="87" customFormat="1" ht="45" customHeight="1">
      <c r="A28" s="91" t="s">
        <v>18</v>
      </c>
      <c r="B28" s="60">
        <v>1035</v>
      </c>
      <c r="C28" s="111">
        <v>-0.2</v>
      </c>
      <c r="D28" s="111">
        <v>-0.1</v>
      </c>
      <c r="E28" s="111">
        <v>-0.3</v>
      </c>
      <c r="F28" s="111">
        <v>-0.1</v>
      </c>
      <c r="G28" s="111">
        <f t="shared" si="1"/>
        <v>0.19999999999999998</v>
      </c>
      <c r="H28" s="112">
        <f t="shared" si="0"/>
        <v>33.333333333333336</v>
      </c>
      <c r="I28" s="92"/>
    </row>
    <row r="29" spans="1:9" s="87" customFormat="1" ht="36" customHeight="1">
      <c r="A29" s="91" t="s">
        <v>19</v>
      </c>
      <c r="B29" s="60">
        <v>1036</v>
      </c>
      <c r="C29" s="111">
        <v>-289.8</v>
      </c>
      <c r="D29" s="111">
        <v>-279.7</v>
      </c>
      <c r="E29" s="111">
        <v>-322.60000000000002</v>
      </c>
      <c r="F29" s="111">
        <v>-279.7</v>
      </c>
      <c r="G29" s="111">
        <f t="shared" si="1"/>
        <v>42.900000000000034</v>
      </c>
      <c r="H29" s="112">
        <f t="shared" si="0"/>
        <v>86.701797892126464</v>
      </c>
      <c r="I29" s="92"/>
    </row>
    <row r="30" spans="1:9" s="87" customFormat="1" ht="46.5" customHeight="1">
      <c r="A30" s="91" t="s">
        <v>20</v>
      </c>
      <c r="B30" s="60">
        <v>1037</v>
      </c>
      <c r="C30" s="111">
        <v>-63.7</v>
      </c>
      <c r="D30" s="111">
        <v>-61.5</v>
      </c>
      <c r="E30" s="111">
        <v>-71</v>
      </c>
      <c r="F30" s="111">
        <v>-61.5</v>
      </c>
      <c r="G30" s="111">
        <f t="shared" si="1"/>
        <v>9.5</v>
      </c>
      <c r="H30" s="112">
        <f t="shared" si="0"/>
        <v>86.619718309859152</v>
      </c>
      <c r="I30" s="92"/>
    </row>
    <row r="31" spans="1:9" s="87" customFormat="1" ht="54.75" customHeight="1">
      <c r="A31" s="91" t="s">
        <v>21</v>
      </c>
      <c r="B31" s="60">
        <v>1038</v>
      </c>
      <c r="C31" s="111">
        <v>-5.2</v>
      </c>
      <c r="D31" s="111">
        <v>-3.7</v>
      </c>
      <c r="E31" s="111">
        <v>-5</v>
      </c>
      <c r="F31" s="111">
        <v>-3.7</v>
      </c>
      <c r="G31" s="111">
        <f t="shared" si="1"/>
        <v>1.2999999999999998</v>
      </c>
      <c r="H31" s="112">
        <f t="shared" si="0"/>
        <v>74</v>
      </c>
      <c r="I31" s="92"/>
    </row>
    <row r="32" spans="1:9" s="94" customFormat="1" ht="54" customHeight="1">
      <c r="A32" s="91" t="s">
        <v>22</v>
      </c>
      <c r="B32" s="60">
        <v>1039</v>
      </c>
      <c r="C32" s="111">
        <v>-27</v>
      </c>
      <c r="D32" s="111">
        <v>-28.7</v>
      </c>
      <c r="E32" s="111">
        <v>-29.7</v>
      </c>
      <c r="F32" s="111">
        <v>-28.7</v>
      </c>
      <c r="G32" s="111">
        <f t="shared" si="1"/>
        <v>1</v>
      </c>
      <c r="H32" s="112">
        <f t="shared" si="0"/>
        <v>96.632996632996637</v>
      </c>
      <c r="I32" s="92"/>
    </row>
    <row r="33" spans="1:9" s="87" customFormat="1" ht="55.5" customHeight="1">
      <c r="A33" s="91" t="s">
        <v>23</v>
      </c>
      <c r="B33" s="60">
        <v>1040</v>
      </c>
      <c r="C33" s="111">
        <v>-0.1</v>
      </c>
      <c r="D33" s="111">
        <v>-0.7</v>
      </c>
      <c r="E33" s="111">
        <v>-0.2</v>
      </c>
      <c r="F33" s="111">
        <v>-0.7</v>
      </c>
      <c r="G33" s="111">
        <f t="shared" si="1"/>
        <v>-0.49999999999999994</v>
      </c>
      <c r="H33" s="112">
        <f t="shared" si="0"/>
        <v>349.99999999999994</v>
      </c>
      <c r="I33" s="92"/>
    </row>
    <row r="34" spans="1:9" s="87" customFormat="1" ht="36" customHeight="1">
      <c r="A34" s="91" t="s">
        <v>24</v>
      </c>
      <c r="B34" s="60">
        <v>1041</v>
      </c>
      <c r="C34" s="111">
        <v>-7.3</v>
      </c>
      <c r="D34" s="111">
        <v>-8.4</v>
      </c>
      <c r="E34" s="111">
        <v>-7.3</v>
      </c>
      <c r="F34" s="111">
        <v>-8.4</v>
      </c>
      <c r="G34" s="111">
        <f t="shared" si="1"/>
        <v>-1.1000000000000005</v>
      </c>
      <c r="H34" s="112">
        <f t="shared" si="0"/>
        <v>115.06849315068494</v>
      </c>
      <c r="I34" s="92"/>
    </row>
    <row r="35" spans="1:9" s="87" customFormat="1" ht="36" customHeight="1">
      <c r="A35" s="91" t="s">
        <v>25</v>
      </c>
      <c r="B35" s="60">
        <v>1042</v>
      </c>
      <c r="C35" s="111">
        <v>-2.5</v>
      </c>
      <c r="D35" s="111" t="s">
        <v>124</v>
      </c>
      <c r="E35" s="111" t="s">
        <v>124</v>
      </c>
      <c r="F35" s="111" t="s">
        <v>124</v>
      </c>
      <c r="G35" s="256" t="e">
        <f t="shared" si="1"/>
        <v>#VALUE!</v>
      </c>
      <c r="H35" s="257" t="e">
        <f t="shared" si="0"/>
        <v>#VALUE!</v>
      </c>
      <c r="I35" s="92"/>
    </row>
    <row r="36" spans="1:9" s="87" customFormat="1" ht="36" customHeight="1">
      <c r="A36" s="91" t="s">
        <v>40</v>
      </c>
      <c r="B36" s="60">
        <v>1043</v>
      </c>
      <c r="C36" s="111">
        <v>-2.2000000000000002</v>
      </c>
      <c r="D36" s="111">
        <v>-1.9</v>
      </c>
      <c r="E36" s="111">
        <v>-1.9</v>
      </c>
      <c r="F36" s="111">
        <v>-1.9</v>
      </c>
      <c r="G36" s="111">
        <f t="shared" si="1"/>
        <v>0</v>
      </c>
      <c r="H36" s="112">
        <f t="shared" si="0"/>
        <v>100</v>
      </c>
      <c r="I36" s="92"/>
    </row>
    <row r="37" spans="1:9" s="87" customFormat="1" ht="36" customHeight="1">
      <c r="A37" s="91" t="s">
        <v>26</v>
      </c>
      <c r="B37" s="60">
        <v>1044</v>
      </c>
      <c r="C37" s="111" t="s">
        <v>124</v>
      </c>
      <c r="D37" s="111" t="s">
        <v>124</v>
      </c>
      <c r="E37" s="111"/>
      <c r="F37" s="111" t="s">
        <v>124</v>
      </c>
      <c r="G37" s="256" t="e">
        <f t="shared" si="1"/>
        <v>#VALUE!</v>
      </c>
      <c r="H37" s="257" t="e">
        <f t="shared" si="0"/>
        <v>#VALUE!</v>
      </c>
      <c r="I37" s="92"/>
    </row>
    <row r="38" spans="1:9" s="87" customFormat="1" ht="36" customHeight="1">
      <c r="A38" s="91" t="s">
        <v>27</v>
      </c>
      <c r="B38" s="60">
        <v>1045</v>
      </c>
      <c r="C38" s="111" t="s">
        <v>124</v>
      </c>
      <c r="D38" s="111" t="s">
        <v>124</v>
      </c>
      <c r="E38" s="111" t="s">
        <v>124</v>
      </c>
      <c r="F38" s="111" t="s">
        <v>124</v>
      </c>
      <c r="G38" s="256" t="e">
        <f t="shared" si="1"/>
        <v>#VALUE!</v>
      </c>
      <c r="H38" s="257" t="e">
        <f t="shared" si="0"/>
        <v>#VALUE!</v>
      </c>
      <c r="I38" s="92"/>
    </row>
    <row r="39" spans="1:9" s="87" customFormat="1" ht="48" customHeight="1">
      <c r="A39" s="91" t="s">
        <v>28</v>
      </c>
      <c r="B39" s="60">
        <v>1046</v>
      </c>
      <c r="C39" s="111" t="s">
        <v>124</v>
      </c>
      <c r="D39" s="111" t="s">
        <v>124</v>
      </c>
      <c r="E39" s="111" t="s">
        <v>124</v>
      </c>
      <c r="F39" s="111" t="s">
        <v>124</v>
      </c>
      <c r="G39" s="256" t="e">
        <f t="shared" si="1"/>
        <v>#VALUE!</v>
      </c>
      <c r="H39" s="257" t="e">
        <f t="shared" si="0"/>
        <v>#VALUE!</v>
      </c>
      <c r="I39" s="92"/>
    </row>
    <row r="40" spans="1:9" s="87" customFormat="1" ht="40.5" customHeight="1">
      <c r="A40" s="91" t="s">
        <v>29</v>
      </c>
      <c r="B40" s="60">
        <v>1047</v>
      </c>
      <c r="C40" s="111" t="s">
        <v>124</v>
      </c>
      <c r="D40" s="111" t="s">
        <v>124</v>
      </c>
      <c r="E40" s="111" t="s">
        <v>124</v>
      </c>
      <c r="F40" s="111" t="s">
        <v>124</v>
      </c>
      <c r="G40" s="256" t="e">
        <f t="shared" si="1"/>
        <v>#VALUE!</v>
      </c>
      <c r="H40" s="257" t="e">
        <f t="shared" si="0"/>
        <v>#VALUE!</v>
      </c>
      <c r="I40" s="92"/>
    </row>
    <row r="41" spans="1:9" s="94" customFormat="1" ht="65.25" customHeight="1">
      <c r="A41" s="91" t="s">
        <v>44</v>
      </c>
      <c r="B41" s="60">
        <v>1048</v>
      </c>
      <c r="C41" s="111" t="s">
        <v>124</v>
      </c>
      <c r="D41" s="111" t="s">
        <v>124</v>
      </c>
      <c r="E41" s="111" t="s">
        <v>124</v>
      </c>
      <c r="F41" s="111" t="s">
        <v>124</v>
      </c>
      <c r="G41" s="256" t="e">
        <f t="shared" si="1"/>
        <v>#VALUE!</v>
      </c>
      <c r="H41" s="257" t="e">
        <f t="shared" si="0"/>
        <v>#VALUE!</v>
      </c>
      <c r="I41" s="92"/>
    </row>
    <row r="42" spans="1:9" s="87" customFormat="1" ht="36" customHeight="1">
      <c r="A42" s="91" t="s">
        <v>30</v>
      </c>
      <c r="B42" s="60" t="s">
        <v>186</v>
      </c>
      <c r="C42" s="111" t="s">
        <v>124</v>
      </c>
      <c r="D42" s="111" t="s">
        <v>124</v>
      </c>
      <c r="E42" s="111" t="s">
        <v>124</v>
      </c>
      <c r="F42" s="111" t="s">
        <v>124</v>
      </c>
      <c r="G42" s="256" t="e">
        <f t="shared" si="1"/>
        <v>#VALUE!</v>
      </c>
      <c r="H42" s="257" t="e">
        <f t="shared" si="0"/>
        <v>#VALUE!</v>
      </c>
      <c r="I42" s="92"/>
    </row>
    <row r="43" spans="1:9" s="87" customFormat="1" ht="36" customHeight="1">
      <c r="A43" s="91" t="s">
        <v>61</v>
      </c>
      <c r="B43" s="60">
        <v>1049</v>
      </c>
      <c r="C43" s="111">
        <f>'Розшифровка фінрезультати'!C6</f>
        <v>-48.1</v>
      </c>
      <c r="D43" s="111">
        <f>'Розшифровка фінрезультати'!E6</f>
        <v>-65</v>
      </c>
      <c r="E43" s="111">
        <f>'Розшифровка фінрезультати'!D6</f>
        <v>-33.4</v>
      </c>
      <c r="F43" s="111">
        <f>'Розшифровка фінрезультати'!E6</f>
        <v>-65</v>
      </c>
      <c r="G43" s="111">
        <f t="shared" si="1"/>
        <v>-31.6</v>
      </c>
      <c r="H43" s="112">
        <f t="shared" si="0"/>
        <v>194.61077844311379</v>
      </c>
      <c r="I43" s="92"/>
    </row>
    <row r="44" spans="1:9" s="87" customFormat="1" ht="44.25" customHeight="1">
      <c r="A44" s="88" t="s">
        <v>90</v>
      </c>
      <c r="B44" s="59">
        <v>1060</v>
      </c>
      <c r="C44" s="109">
        <f>SUM(C45:C51)</f>
        <v>0</v>
      </c>
      <c r="D44" s="109">
        <f>SUM(D45:D51)</f>
        <v>0</v>
      </c>
      <c r="E44" s="109">
        <f>SUM(E45:E51)</f>
        <v>0</v>
      </c>
      <c r="F44" s="109">
        <f>SUM(F45:F51)</f>
        <v>0</v>
      </c>
      <c r="G44" s="109">
        <f t="shared" si="1"/>
        <v>0</v>
      </c>
      <c r="H44" s="258" t="e">
        <f t="shared" si="0"/>
        <v>#DIV/0!</v>
      </c>
      <c r="I44" s="59"/>
    </row>
    <row r="45" spans="1:9" s="87" customFormat="1" ht="36" customHeight="1">
      <c r="A45" s="91" t="s">
        <v>80</v>
      </c>
      <c r="B45" s="60">
        <v>1061</v>
      </c>
      <c r="C45" s="111" t="s">
        <v>124</v>
      </c>
      <c r="D45" s="111" t="s">
        <v>124</v>
      </c>
      <c r="E45" s="111" t="s">
        <v>124</v>
      </c>
      <c r="F45" s="111" t="s">
        <v>124</v>
      </c>
      <c r="G45" s="256" t="e">
        <f t="shared" si="1"/>
        <v>#VALUE!</v>
      </c>
      <c r="H45" s="257" t="e">
        <f t="shared" si="0"/>
        <v>#VALUE!</v>
      </c>
      <c r="I45" s="92"/>
    </row>
    <row r="46" spans="1:9" s="87" customFormat="1" ht="36" customHeight="1">
      <c r="A46" s="91" t="s">
        <v>81</v>
      </c>
      <c r="B46" s="60">
        <v>1062</v>
      </c>
      <c r="C46" s="111" t="s">
        <v>124</v>
      </c>
      <c r="D46" s="111" t="s">
        <v>124</v>
      </c>
      <c r="E46" s="111" t="s">
        <v>124</v>
      </c>
      <c r="F46" s="111" t="s">
        <v>124</v>
      </c>
      <c r="G46" s="256" t="e">
        <f t="shared" si="1"/>
        <v>#VALUE!</v>
      </c>
      <c r="H46" s="257" t="e">
        <f t="shared" si="0"/>
        <v>#VALUE!</v>
      </c>
      <c r="I46" s="92"/>
    </row>
    <row r="47" spans="1:9" s="87" customFormat="1" ht="36" customHeight="1">
      <c r="A47" s="91" t="s">
        <v>19</v>
      </c>
      <c r="B47" s="60">
        <v>1063</v>
      </c>
      <c r="C47" s="111" t="s">
        <v>124</v>
      </c>
      <c r="D47" s="111" t="s">
        <v>124</v>
      </c>
      <c r="E47" s="111" t="s">
        <v>124</v>
      </c>
      <c r="F47" s="111" t="s">
        <v>124</v>
      </c>
      <c r="G47" s="256" t="e">
        <f t="shared" si="1"/>
        <v>#VALUE!</v>
      </c>
      <c r="H47" s="257" t="e">
        <f t="shared" si="0"/>
        <v>#VALUE!</v>
      </c>
      <c r="I47" s="92"/>
    </row>
    <row r="48" spans="1:9" s="87" customFormat="1" ht="36" customHeight="1">
      <c r="A48" s="91" t="s">
        <v>20</v>
      </c>
      <c r="B48" s="60">
        <v>1064</v>
      </c>
      <c r="C48" s="111" t="s">
        <v>124</v>
      </c>
      <c r="D48" s="111" t="s">
        <v>124</v>
      </c>
      <c r="E48" s="111" t="s">
        <v>124</v>
      </c>
      <c r="F48" s="111" t="s">
        <v>124</v>
      </c>
      <c r="G48" s="256" t="e">
        <f t="shared" si="1"/>
        <v>#VALUE!</v>
      </c>
      <c r="H48" s="257" t="e">
        <f t="shared" si="0"/>
        <v>#VALUE!</v>
      </c>
      <c r="I48" s="92"/>
    </row>
    <row r="49" spans="1:9" s="87" customFormat="1" ht="36" customHeight="1">
      <c r="A49" s="91" t="s">
        <v>39</v>
      </c>
      <c r="B49" s="60">
        <v>1065</v>
      </c>
      <c r="C49" s="111" t="s">
        <v>124</v>
      </c>
      <c r="D49" s="111" t="s">
        <v>124</v>
      </c>
      <c r="E49" s="111" t="s">
        <v>124</v>
      </c>
      <c r="F49" s="111" t="s">
        <v>124</v>
      </c>
      <c r="G49" s="256" t="e">
        <f t="shared" si="1"/>
        <v>#VALUE!</v>
      </c>
      <c r="H49" s="257" t="e">
        <f t="shared" si="0"/>
        <v>#VALUE!</v>
      </c>
      <c r="I49" s="92"/>
    </row>
    <row r="50" spans="1:9" s="87" customFormat="1" ht="36" customHeight="1">
      <c r="A50" s="91" t="s">
        <v>47</v>
      </c>
      <c r="B50" s="60">
        <v>1066</v>
      </c>
      <c r="C50" s="111" t="s">
        <v>124</v>
      </c>
      <c r="D50" s="111" t="s">
        <v>124</v>
      </c>
      <c r="E50" s="111" t="s">
        <v>124</v>
      </c>
      <c r="F50" s="111" t="s">
        <v>124</v>
      </c>
      <c r="G50" s="256" t="e">
        <f t="shared" si="1"/>
        <v>#VALUE!</v>
      </c>
      <c r="H50" s="257" t="e">
        <f t="shared" si="0"/>
        <v>#VALUE!</v>
      </c>
      <c r="I50" s="92"/>
    </row>
    <row r="51" spans="1:9" s="87" customFormat="1" ht="36" customHeight="1">
      <c r="A51" s="91" t="s">
        <v>69</v>
      </c>
      <c r="B51" s="60">
        <v>1067</v>
      </c>
      <c r="C51" s="111" t="s">
        <v>124</v>
      </c>
      <c r="D51" s="111" t="s">
        <v>124</v>
      </c>
      <c r="E51" s="111" t="s">
        <v>124</v>
      </c>
      <c r="F51" s="111" t="s">
        <v>124</v>
      </c>
      <c r="G51" s="256" t="e">
        <f t="shared" si="1"/>
        <v>#VALUE!</v>
      </c>
      <c r="H51" s="257" t="e">
        <f t="shared" si="0"/>
        <v>#VALUE!</v>
      </c>
      <c r="I51" s="92"/>
    </row>
    <row r="52" spans="1:9" s="87" customFormat="1" ht="44.25" customHeight="1">
      <c r="A52" s="95" t="s">
        <v>130</v>
      </c>
      <c r="B52" s="59">
        <v>1070</v>
      </c>
      <c r="C52" s="109">
        <f>SUM(C53:C55)</f>
        <v>27.3</v>
      </c>
      <c r="D52" s="109">
        <f>SUM(D53:D55)</f>
        <v>36.700000000000003</v>
      </c>
      <c r="E52" s="109">
        <f>SUM(E53:E55)</f>
        <v>34</v>
      </c>
      <c r="F52" s="109">
        <f>SUM(F53:F55)</f>
        <v>36.700000000000003</v>
      </c>
      <c r="G52" s="109">
        <f>F52-E52</f>
        <v>2.7000000000000028</v>
      </c>
      <c r="H52" s="113">
        <f t="shared" si="0"/>
        <v>107.94117647058825</v>
      </c>
      <c r="I52" s="95"/>
    </row>
    <row r="53" spans="1:9" s="87" customFormat="1" ht="36" customHeight="1">
      <c r="A53" s="91" t="s">
        <v>87</v>
      </c>
      <c r="B53" s="60">
        <v>1071</v>
      </c>
      <c r="C53" s="111">
        <v>0</v>
      </c>
      <c r="D53" s="111">
        <v>0</v>
      </c>
      <c r="E53" s="111">
        <v>0</v>
      </c>
      <c r="F53" s="111">
        <v>0</v>
      </c>
      <c r="G53" s="111">
        <f t="shared" si="1"/>
        <v>0</v>
      </c>
      <c r="H53" s="257" t="e">
        <f t="shared" si="0"/>
        <v>#DIV/0!</v>
      </c>
      <c r="I53" s="92"/>
    </row>
    <row r="54" spans="1:9" s="87" customFormat="1" ht="36" customHeight="1">
      <c r="A54" s="91" t="s">
        <v>139</v>
      </c>
      <c r="B54" s="60">
        <v>1072</v>
      </c>
      <c r="C54" s="111">
        <v>0</v>
      </c>
      <c r="D54" s="111">
        <v>0</v>
      </c>
      <c r="E54" s="111">
        <v>0</v>
      </c>
      <c r="F54" s="111">
        <v>0</v>
      </c>
      <c r="G54" s="111">
        <f t="shared" si="1"/>
        <v>0</v>
      </c>
      <c r="H54" s="257" t="e">
        <f t="shared" si="0"/>
        <v>#DIV/0!</v>
      </c>
      <c r="I54" s="92"/>
    </row>
    <row r="55" spans="1:9" s="87" customFormat="1" ht="36" customHeight="1">
      <c r="A55" s="91" t="s">
        <v>131</v>
      </c>
      <c r="B55" s="60">
        <v>1073</v>
      </c>
      <c r="C55" s="111">
        <v>27.3</v>
      </c>
      <c r="D55" s="111">
        <v>36.700000000000003</v>
      </c>
      <c r="E55" s="111">
        <v>34</v>
      </c>
      <c r="F55" s="111">
        <v>36.700000000000003</v>
      </c>
      <c r="G55" s="111">
        <f t="shared" si="1"/>
        <v>2.7000000000000028</v>
      </c>
      <c r="H55" s="112">
        <f t="shared" si="0"/>
        <v>107.94117647058825</v>
      </c>
      <c r="I55" s="92"/>
    </row>
    <row r="56" spans="1:9" s="87" customFormat="1" ht="44.25" customHeight="1">
      <c r="A56" s="95" t="s">
        <v>48</v>
      </c>
      <c r="B56" s="59">
        <v>1080</v>
      </c>
      <c r="C56" s="109">
        <f>SUM(C57:C62)</f>
        <v>0</v>
      </c>
      <c r="D56" s="109">
        <f>SUM(D57:D62)</f>
        <v>0</v>
      </c>
      <c r="E56" s="109">
        <f>SUM(E57:E62)</f>
        <v>0</v>
      </c>
      <c r="F56" s="109">
        <f>SUM(F57:F62)</f>
        <v>0</v>
      </c>
      <c r="G56" s="109">
        <f t="shared" si="1"/>
        <v>0</v>
      </c>
      <c r="H56" s="258" t="e">
        <f t="shared" si="0"/>
        <v>#DIV/0!</v>
      </c>
      <c r="I56" s="95"/>
    </row>
    <row r="57" spans="1:9" s="87" customFormat="1" ht="36" customHeight="1">
      <c r="A57" s="91" t="s">
        <v>87</v>
      </c>
      <c r="B57" s="60">
        <v>1081</v>
      </c>
      <c r="C57" s="111">
        <v>0</v>
      </c>
      <c r="D57" s="111">
        <v>0</v>
      </c>
      <c r="E57" s="111">
        <v>0</v>
      </c>
      <c r="F57" s="111">
        <v>0</v>
      </c>
      <c r="G57" s="111">
        <f t="shared" si="1"/>
        <v>0</v>
      </c>
      <c r="H57" s="257" t="e">
        <f t="shared" si="0"/>
        <v>#DIV/0!</v>
      </c>
      <c r="I57" s="92"/>
    </row>
    <row r="58" spans="1:9" s="87" customFormat="1" ht="36" customHeight="1">
      <c r="A58" s="91" t="s">
        <v>158</v>
      </c>
      <c r="B58" s="60">
        <v>1082</v>
      </c>
      <c r="C58" s="111">
        <v>0</v>
      </c>
      <c r="D58" s="111">
        <v>0</v>
      </c>
      <c r="E58" s="111">
        <v>0</v>
      </c>
      <c r="F58" s="111">
        <v>0</v>
      </c>
      <c r="G58" s="111">
        <f t="shared" si="1"/>
        <v>0</v>
      </c>
      <c r="H58" s="257" t="e">
        <f t="shared" si="0"/>
        <v>#DIV/0!</v>
      </c>
      <c r="I58" s="92"/>
    </row>
    <row r="59" spans="1:9" s="87" customFormat="1" ht="36" customHeight="1">
      <c r="A59" s="91" t="s">
        <v>43</v>
      </c>
      <c r="B59" s="60">
        <v>1083</v>
      </c>
      <c r="C59" s="111" t="s">
        <v>124</v>
      </c>
      <c r="D59" s="111" t="s">
        <v>124</v>
      </c>
      <c r="E59" s="111" t="s">
        <v>124</v>
      </c>
      <c r="F59" s="111" t="s">
        <v>124</v>
      </c>
      <c r="G59" s="256" t="e">
        <f t="shared" si="1"/>
        <v>#VALUE!</v>
      </c>
      <c r="H59" s="257" t="e">
        <f t="shared" si="0"/>
        <v>#VALUE!</v>
      </c>
      <c r="I59" s="92"/>
    </row>
    <row r="60" spans="1:9" s="87" customFormat="1" ht="36" customHeight="1">
      <c r="A60" s="91" t="s">
        <v>31</v>
      </c>
      <c r="B60" s="60">
        <v>1084</v>
      </c>
      <c r="C60" s="111" t="s">
        <v>124</v>
      </c>
      <c r="D60" s="111" t="s">
        <v>124</v>
      </c>
      <c r="E60" s="111" t="s">
        <v>124</v>
      </c>
      <c r="F60" s="111" t="s">
        <v>124</v>
      </c>
      <c r="G60" s="256" t="e">
        <f t="shared" si="1"/>
        <v>#VALUE!</v>
      </c>
      <c r="H60" s="257" t="e">
        <f t="shared" si="0"/>
        <v>#VALUE!</v>
      </c>
      <c r="I60" s="92"/>
    </row>
    <row r="61" spans="1:9" s="87" customFormat="1" ht="36" customHeight="1">
      <c r="A61" s="91" t="s">
        <v>38</v>
      </c>
      <c r="B61" s="60">
        <v>1085</v>
      </c>
      <c r="C61" s="111" t="s">
        <v>124</v>
      </c>
      <c r="D61" s="111" t="s">
        <v>124</v>
      </c>
      <c r="E61" s="111" t="s">
        <v>124</v>
      </c>
      <c r="F61" s="111" t="s">
        <v>124</v>
      </c>
      <c r="G61" s="256" t="e">
        <f t="shared" si="1"/>
        <v>#VALUE!</v>
      </c>
      <c r="H61" s="257" t="e">
        <f t="shared" si="0"/>
        <v>#VALUE!</v>
      </c>
      <c r="I61" s="92"/>
    </row>
    <row r="62" spans="1:9" s="87" customFormat="1" ht="36" customHeight="1">
      <c r="A62" s="91" t="s">
        <v>97</v>
      </c>
      <c r="B62" s="60">
        <v>1086</v>
      </c>
      <c r="C62" s="111" t="s">
        <v>124</v>
      </c>
      <c r="D62" s="111" t="s">
        <v>124</v>
      </c>
      <c r="E62" s="111" t="s">
        <v>124</v>
      </c>
      <c r="F62" s="111" t="s">
        <v>124</v>
      </c>
      <c r="G62" s="256" t="e">
        <f t="shared" si="1"/>
        <v>#VALUE!</v>
      </c>
      <c r="H62" s="257" t="e">
        <f t="shared" si="0"/>
        <v>#VALUE!</v>
      </c>
      <c r="I62" s="92"/>
    </row>
    <row r="63" spans="1:9" s="87" customFormat="1" ht="44.25" customHeight="1">
      <c r="A63" s="95" t="s">
        <v>3</v>
      </c>
      <c r="B63" s="59">
        <v>1100</v>
      </c>
      <c r="C63" s="108">
        <f>SUM(C22,C23,C44,C52,C56)</f>
        <v>-63.800000000000026</v>
      </c>
      <c r="D63" s="108">
        <f>SUM(D22,D23,D44,D52,D56)</f>
        <v>-136.09999999999985</v>
      </c>
      <c r="E63" s="108">
        <f>SUM(E22,E23,E44,E52,E56)</f>
        <v>-119.89999999999998</v>
      </c>
      <c r="F63" s="108">
        <f>SUM(F22,F23,F44,F52,F56)</f>
        <v>-136.09999999999985</v>
      </c>
      <c r="G63" s="108">
        <f t="shared" ref="G63:G81" si="2">F63-E63</f>
        <v>-16.199999999999875</v>
      </c>
      <c r="H63" s="113">
        <f t="shared" si="0"/>
        <v>113.51125938281892</v>
      </c>
      <c r="I63" s="95"/>
    </row>
    <row r="64" spans="1:9" s="87" customFormat="1" ht="36" customHeight="1">
      <c r="A64" s="91" t="s">
        <v>59</v>
      </c>
      <c r="B64" s="60">
        <v>1110</v>
      </c>
      <c r="C64" s="111"/>
      <c r="D64" s="111"/>
      <c r="E64" s="111"/>
      <c r="F64" s="111"/>
      <c r="G64" s="111">
        <f t="shared" si="2"/>
        <v>0</v>
      </c>
      <c r="H64" s="257" t="e">
        <f t="shared" si="0"/>
        <v>#DIV/0!</v>
      </c>
      <c r="I64" s="92"/>
    </row>
    <row r="65" spans="1:9" s="87" customFormat="1" ht="36" customHeight="1">
      <c r="A65" s="91" t="s">
        <v>63</v>
      </c>
      <c r="B65" s="60">
        <v>1120</v>
      </c>
      <c r="C65" s="111" t="s">
        <v>124</v>
      </c>
      <c r="D65" s="111" t="s">
        <v>124</v>
      </c>
      <c r="E65" s="111" t="s">
        <v>124</v>
      </c>
      <c r="F65" s="111" t="s">
        <v>124</v>
      </c>
      <c r="G65" s="256" t="e">
        <f>F65-E65</f>
        <v>#VALUE!</v>
      </c>
      <c r="H65" s="257" t="e">
        <f t="shared" si="0"/>
        <v>#VALUE!</v>
      </c>
      <c r="I65" s="92"/>
    </row>
    <row r="66" spans="1:9" s="87" customFormat="1" ht="44.25" customHeight="1">
      <c r="A66" s="95" t="s">
        <v>60</v>
      </c>
      <c r="B66" s="59">
        <v>1130</v>
      </c>
      <c r="C66" s="108">
        <v>155.1</v>
      </c>
      <c r="D66" s="108">
        <v>152</v>
      </c>
      <c r="E66" s="108">
        <v>233.2</v>
      </c>
      <c r="F66" s="108">
        <v>152</v>
      </c>
      <c r="G66" s="108">
        <f t="shared" si="2"/>
        <v>-81.199999999999989</v>
      </c>
      <c r="H66" s="113">
        <f t="shared" si="0"/>
        <v>65.180102915951977</v>
      </c>
      <c r="I66" s="95"/>
    </row>
    <row r="67" spans="1:9" s="87" customFormat="1" ht="44.25" customHeight="1">
      <c r="A67" s="95" t="s">
        <v>62</v>
      </c>
      <c r="B67" s="59">
        <v>1140</v>
      </c>
      <c r="C67" s="111" t="s">
        <v>124</v>
      </c>
      <c r="D67" s="111" t="s">
        <v>124</v>
      </c>
      <c r="E67" s="111" t="s">
        <v>124</v>
      </c>
      <c r="F67" s="111" t="s">
        <v>124</v>
      </c>
      <c r="G67" s="259" t="e">
        <f t="shared" si="2"/>
        <v>#VALUE!</v>
      </c>
      <c r="H67" s="258" t="e">
        <f t="shared" si="0"/>
        <v>#VALUE!</v>
      </c>
      <c r="I67" s="95"/>
    </row>
    <row r="68" spans="1:9" s="87" customFormat="1" ht="44.25" customHeight="1">
      <c r="A68" s="95" t="s">
        <v>132</v>
      </c>
      <c r="B68" s="59">
        <v>1150</v>
      </c>
      <c r="C68" s="108">
        <f>SUM(C69:C70)</f>
        <v>0</v>
      </c>
      <c r="D68" s="108"/>
      <c r="E68" s="108">
        <f>SUM(E69:E70)</f>
        <v>0</v>
      </c>
      <c r="F68" s="108"/>
      <c r="G68" s="108">
        <f t="shared" si="2"/>
        <v>0</v>
      </c>
      <c r="H68" s="258" t="e">
        <f t="shared" si="0"/>
        <v>#DIV/0!</v>
      </c>
      <c r="I68" s="95"/>
    </row>
    <row r="69" spans="1:9" s="87" customFormat="1" ht="36" customHeight="1">
      <c r="A69" s="91" t="s">
        <v>87</v>
      </c>
      <c r="B69" s="60">
        <v>1151</v>
      </c>
      <c r="C69" s="111"/>
      <c r="D69" s="111"/>
      <c r="E69" s="111"/>
      <c r="F69" s="111"/>
      <c r="G69" s="111">
        <f t="shared" si="2"/>
        <v>0</v>
      </c>
      <c r="H69" s="257" t="e">
        <f t="shared" si="0"/>
        <v>#DIV/0!</v>
      </c>
      <c r="I69" s="92"/>
    </row>
    <row r="70" spans="1:9" s="87" customFormat="1" ht="36" customHeight="1">
      <c r="A70" s="91" t="s">
        <v>133</v>
      </c>
      <c r="B70" s="60">
        <v>1152</v>
      </c>
      <c r="C70" s="111"/>
      <c r="D70" s="111"/>
      <c r="E70" s="111"/>
      <c r="F70" s="111"/>
      <c r="G70" s="111"/>
      <c r="H70" s="257" t="e">
        <f t="shared" si="0"/>
        <v>#DIV/0!</v>
      </c>
      <c r="I70" s="92"/>
    </row>
    <row r="71" spans="1:9" s="87" customFormat="1" ht="38.25" customHeight="1">
      <c r="A71" s="95" t="s">
        <v>134</v>
      </c>
      <c r="B71" s="59">
        <v>1160</v>
      </c>
      <c r="C71" s="108">
        <f>SUM(C72:C73)</f>
        <v>0</v>
      </c>
      <c r="D71" s="108">
        <f>SUM(D72:D73)</f>
        <v>0</v>
      </c>
      <c r="E71" s="108">
        <f>SUM(E72:E73)</f>
        <v>0</v>
      </c>
      <c r="F71" s="108">
        <f>SUM(F72:F73)</f>
        <v>0</v>
      </c>
      <c r="G71" s="108">
        <f t="shared" si="2"/>
        <v>0</v>
      </c>
      <c r="H71" s="259" t="e">
        <f t="shared" si="0"/>
        <v>#DIV/0!</v>
      </c>
      <c r="I71" s="95"/>
    </row>
    <row r="72" spans="1:9" s="87" customFormat="1" ht="37.5" customHeight="1">
      <c r="A72" s="91" t="s">
        <v>87</v>
      </c>
      <c r="B72" s="60">
        <v>1161</v>
      </c>
      <c r="C72" s="111" t="s">
        <v>124</v>
      </c>
      <c r="D72" s="111" t="s">
        <v>124</v>
      </c>
      <c r="E72" s="111" t="s">
        <v>124</v>
      </c>
      <c r="F72" s="111" t="s">
        <v>124</v>
      </c>
      <c r="G72" s="111"/>
      <c r="H72" s="257" t="e">
        <f t="shared" si="0"/>
        <v>#VALUE!</v>
      </c>
      <c r="I72" s="92"/>
    </row>
    <row r="73" spans="1:9" s="87" customFormat="1" ht="39" customHeight="1">
      <c r="A73" s="91" t="s">
        <v>68</v>
      </c>
      <c r="B73" s="60">
        <v>1162</v>
      </c>
      <c r="C73" s="111" t="s">
        <v>124</v>
      </c>
      <c r="D73" s="111" t="s">
        <v>124</v>
      </c>
      <c r="E73" s="111" t="s">
        <v>124</v>
      </c>
      <c r="F73" s="111" t="s">
        <v>124</v>
      </c>
      <c r="G73" s="256" t="e">
        <f t="shared" si="2"/>
        <v>#VALUE!</v>
      </c>
      <c r="H73" s="257" t="e">
        <f t="shared" si="0"/>
        <v>#VALUE!</v>
      </c>
      <c r="I73" s="92"/>
    </row>
    <row r="74" spans="1:9" s="87" customFormat="1" ht="36" customHeight="1">
      <c r="A74" s="232" t="s">
        <v>53</v>
      </c>
      <c r="B74" s="89">
        <v>1170</v>
      </c>
      <c r="C74" s="109">
        <f>SUM(C63,C64,C65,C66,C67,C68,C71)</f>
        <v>91.299999999999969</v>
      </c>
      <c r="D74" s="109">
        <f>SUM(D63,D64,D65,D66,D67,D68,D71)</f>
        <v>15.900000000000148</v>
      </c>
      <c r="E74" s="109">
        <f>SUM(E63,E64,E65,E66,E67,E68,E71)</f>
        <v>113.30000000000001</v>
      </c>
      <c r="F74" s="109">
        <f>SUM(F63,F64,F65,F66,F67,F68,F71)</f>
        <v>15.900000000000148</v>
      </c>
      <c r="G74" s="109">
        <f t="shared" si="2"/>
        <v>-97.399999999999864</v>
      </c>
      <c r="H74" s="110">
        <f t="shared" si="0"/>
        <v>14.033539276257853</v>
      </c>
      <c r="I74" s="90"/>
    </row>
    <row r="75" spans="1:9" s="87" customFormat="1" ht="39" customHeight="1">
      <c r="A75" s="91" t="s">
        <v>125</v>
      </c>
      <c r="B75" s="60">
        <v>1180</v>
      </c>
      <c r="C75" s="111">
        <v>-16.399999999999999</v>
      </c>
      <c r="D75" s="111" t="s">
        <v>124</v>
      </c>
      <c r="E75" s="111" t="s">
        <v>124</v>
      </c>
      <c r="F75" s="111" t="s">
        <v>124</v>
      </c>
      <c r="G75" s="256" t="e">
        <f t="shared" si="2"/>
        <v>#VALUE!</v>
      </c>
      <c r="H75" s="257" t="e">
        <f t="shared" ref="H75:H99" si="3">(F75/E75)*100</f>
        <v>#VALUE!</v>
      </c>
      <c r="I75" s="92"/>
    </row>
    <row r="76" spans="1:9" s="87" customFormat="1" ht="39" customHeight="1">
      <c r="A76" s="91" t="s">
        <v>126</v>
      </c>
      <c r="B76" s="60">
        <v>1181</v>
      </c>
      <c r="C76" s="111"/>
      <c r="D76" s="111"/>
      <c r="E76" s="111"/>
      <c r="F76" s="111"/>
      <c r="G76" s="256"/>
      <c r="H76" s="257" t="e">
        <f t="shared" si="3"/>
        <v>#DIV/0!</v>
      </c>
      <c r="I76" s="92"/>
    </row>
    <row r="77" spans="1:9" s="87" customFormat="1" ht="39" customHeight="1">
      <c r="A77" s="91" t="s">
        <v>127</v>
      </c>
      <c r="B77" s="60">
        <v>1190</v>
      </c>
      <c r="C77" s="111"/>
      <c r="D77" s="111"/>
      <c r="E77" s="111"/>
      <c r="F77" s="111"/>
      <c r="G77" s="256"/>
      <c r="H77" s="257" t="e">
        <f t="shared" si="3"/>
        <v>#DIV/0!</v>
      </c>
      <c r="I77" s="92"/>
    </row>
    <row r="78" spans="1:9" s="87" customFormat="1" ht="39" customHeight="1">
      <c r="A78" s="91" t="s">
        <v>128</v>
      </c>
      <c r="B78" s="60">
        <v>1191</v>
      </c>
      <c r="C78" s="111" t="s">
        <v>124</v>
      </c>
      <c r="D78" s="111" t="s">
        <v>124</v>
      </c>
      <c r="E78" s="111" t="s">
        <v>124</v>
      </c>
      <c r="F78" s="111" t="s">
        <v>124</v>
      </c>
      <c r="G78" s="256" t="e">
        <f t="shared" si="2"/>
        <v>#VALUE!</v>
      </c>
      <c r="H78" s="257" t="e">
        <f t="shared" si="3"/>
        <v>#VALUE!</v>
      </c>
      <c r="I78" s="92"/>
    </row>
    <row r="79" spans="1:9" s="87" customFormat="1" ht="38.25" customHeight="1">
      <c r="A79" s="95" t="s">
        <v>138</v>
      </c>
      <c r="B79" s="59">
        <v>1200</v>
      </c>
      <c r="C79" s="108">
        <f>SUM(C74,C75,C76,C77,C78)</f>
        <v>74.899999999999977</v>
      </c>
      <c r="D79" s="108">
        <f>SUM(D74,D75,D76,D77,D78)</f>
        <v>15.900000000000148</v>
      </c>
      <c r="E79" s="108">
        <f>SUM(E74,E75,E76,E77,E78)</f>
        <v>113.30000000000001</v>
      </c>
      <c r="F79" s="108">
        <f>SUM(F74,F75,F76,F77,F78)</f>
        <v>15.900000000000148</v>
      </c>
      <c r="G79" s="108">
        <f t="shared" si="2"/>
        <v>-97.399999999999864</v>
      </c>
      <c r="H79" s="113">
        <f t="shared" si="3"/>
        <v>14.033539276257853</v>
      </c>
      <c r="I79" s="95"/>
    </row>
    <row r="80" spans="1:9" s="87" customFormat="1" ht="39" customHeight="1">
      <c r="A80" s="91" t="s">
        <v>11</v>
      </c>
      <c r="B80" s="60">
        <v>1201</v>
      </c>
      <c r="C80" s="111">
        <v>74.900000000000006</v>
      </c>
      <c r="D80" s="111">
        <v>15.9</v>
      </c>
      <c r="E80" s="111">
        <v>113.3</v>
      </c>
      <c r="F80" s="111">
        <v>15.9</v>
      </c>
      <c r="G80" s="111">
        <f t="shared" si="2"/>
        <v>-97.399999999999991</v>
      </c>
      <c r="H80" s="112">
        <f t="shared" si="3"/>
        <v>14.033539276257724</v>
      </c>
      <c r="I80" s="92"/>
    </row>
    <row r="81" spans="1:9" s="87" customFormat="1" ht="39" customHeight="1">
      <c r="A81" s="91" t="s">
        <v>12</v>
      </c>
      <c r="B81" s="60">
        <v>1202</v>
      </c>
      <c r="C81" s="111" t="s">
        <v>124</v>
      </c>
      <c r="D81" s="111" t="s">
        <v>124</v>
      </c>
      <c r="E81" s="111" t="s">
        <v>124</v>
      </c>
      <c r="F81" s="111" t="s">
        <v>124</v>
      </c>
      <c r="G81" s="256" t="e">
        <f t="shared" si="2"/>
        <v>#VALUE!</v>
      </c>
      <c r="H81" s="257" t="e">
        <f t="shared" si="3"/>
        <v>#VALUE!</v>
      </c>
      <c r="I81" s="92"/>
    </row>
    <row r="82" spans="1:9" s="87" customFormat="1" ht="38.25" customHeight="1">
      <c r="A82" s="95" t="s">
        <v>8</v>
      </c>
      <c r="B82" s="59">
        <v>1210</v>
      </c>
      <c r="C82" s="109">
        <f>SUM(C12,C52,C64,C66,C68,C76,C77)</f>
        <v>3826.5</v>
      </c>
      <c r="D82" s="109">
        <f>SUM(D12,D52,D64,D66,D68,D76,D77)</f>
        <v>1609.7</v>
      </c>
      <c r="E82" s="109">
        <f>SUM(E12,E52,E64,E66,E68,E76,E77)</f>
        <v>30731.600000000002</v>
      </c>
      <c r="F82" s="109">
        <f>SUM(F12,F52,F64,F66,F68,F76,F77)</f>
        <v>1609.7</v>
      </c>
      <c r="G82" s="109">
        <f>F82-E82</f>
        <v>-29121.9</v>
      </c>
      <c r="H82" s="113">
        <f t="shared" si="3"/>
        <v>5.2379309896002813</v>
      </c>
      <c r="I82" s="95"/>
    </row>
    <row r="83" spans="1:9" s="87" customFormat="1" ht="39.75" customHeight="1">
      <c r="A83" s="95" t="s">
        <v>66</v>
      </c>
      <c r="B83" s="59">
        <v>1220</v>
      </c>
      <c r="C83" s="108">
        <f>SUM(C13,C23,C44,C56,C65,C67,C71,C75,C78)</f>
        <v>-3751.6</v>
      </c>
      <c r="D83" s="108">
        <f>SUM(D13,D23,D44,D56,D65,D67,D71,D75,D78)</f>
        <v>-1593.7999999999997</v>
      </c>
      <c r="E83" s="108">
        <f>SUM(E13,E23,E44,E56,E65,E67,E71,E75,E78)</f>
        <v>-30618.300000000003</v>
      </c>
      <c r="F83" s="108">
        <f>SUM(F13,F23,F44,F56,F65,F67,F71,F75,F78)</f>
        <v>-1593.7999999999997</v>
      </c>
      <c r="G83" s="108">
        <f>F83-E83</f>
        <v>29024.500000000004</v>
      </c>
      <c r="H83" s="113">
        <f t="shared" si="3"/>
        <v>5.2053837084358037</v>
      </c>
      <c r="I83" s="95"/>
    </row>
    <row r="84" spans="1:9" s="87" customFormat="1" ht="39" customHeight="1">
      <c r="A84" s="91" t="s">
        <v>98</v>
      </c>
      <c r="B84" s="60">
        <v>1230</v>
      </c>
      <c r="C84" s="111"/>
      <c r="D84" s="111"/>
      <c r="E84" s="111"/>
      <c r="F84" s="111"/>
      <c r="G84" s="111">
        <f>F84-E84</f>
        <v>0</v>
      </c>
      <c r="H84" s="257" t="e">
        <f t="shared" si="3"/>
        <v>#DIV/0!</v>
      </c>
      <c r="I84" s="92"/>
    </row>
    <row r="85" spans="1:9" s="87" customFormat="1" ht="36.75" customHeight="1">
      <c r="A85" s="95" t="s">
        <v>78</v>
      </c>
      <c r="B85" s="95"/>
      <c r="C85" s="108"/>
      <c r="D85" s="108"/>
      <c r="E85" s="108"/>
      <c r="F85" s="108"/>
      <c r="G85" s="108"/>
      <c r="H85" s="108"/>
      <c r="I85" s="95"/>
    </row>
    <row r="86" spans="1:9" s="87" customFormat="1" ht="39" customHeight="1">
      <c r="A86" s="91" t="s">
        <v>104</v>
      </c>
      <c r="B86" s="60">
        <v>1300</v>
      </c>
      <c r="C86" s="111">
        <f>C63</f>
        <v>-63.800000000000026</v>
      </c>
      <c r="D86" s="111">
        <f>D63</f>
        <v>-136.09999999999985</v>
      </c>
      <c r="E86" s="111">
        <f>E63</f>
        <v>-119.89999999999998</v>
      </c>
      <c r="F86" s="111">
        <f>F63</f>
        <v>-136.09999999999985</v>
      </c>
      <c r="G86" s="111">
        <f t="shared" ref="G86:G92" si="4">F86-E86</f>
        <v>-16.199999999999875</v>
      </c>
      <c r="H86" s="112">
        <f t="shared" si="3"/>
        <v>113.51125938281892</v>
      </c>
      <c r="I86" s="92"/>
    </row>
    <row r="87" spans="1:9" s="87" customFormat="1" ht="39" customHeight="1">
      <c r="A87" s="91" t="s">
        <v>140</v>
      </c>
      <c r="B87" s="60">
        <v>1301</v>
      </c>
      <c r="C87" s="111">
        <v>5.2</v>
      </c>
      <c r="D87" s="111">
        <v>3.7</v>
      </c>
      <c r="E87" s="111">
        <v>5</v>
      </c>
      <c r="F87" s="111">
        <v>3.7</v>
      </c>
      <c r="G87" s="111">
        <f t="shared" si="4"/>
        <v>-1.2999999999999998</v>
      </c>
      <c r="H87" s="112">
        <f t="shared" si="3"/>
        <v>74</v>
      </c>
      <c r="I87" s="92"/>
    </row>
    <row r="88" spans="1:9" s="87" customFormat="1" ht="39" customHeight="1">
      <c r="A88" s="91" t="s">
        <v>141</v>
      </c>
      <c r="B88" s="60">
        <v>1302</v>
      </c>
      <c r="C88" s="111">
        <f>C53</f>
        <v>0</v>
      </c>
      <c r="D88" s="111">
        <f>D53</f>
        <v>0</v>
      </c>
      <c r="E88" s="111">
        <f>E53</f>
        <v>0</v>
      </c>
      <c r="F88" s="111">
        <f>F53</f>
        <v>0</v>
      </c>
      <c r="G88" s="111">
        <f t="shared" si="4"/>
        <v>0</v>
      </c>
      <c r="H88" s="257" t="e">
        <f t="shared" si="3"/>
        <v>#DIV/0!</v>
      </c>
      <c r="I88" s="92"/>
    </row>
    <row r="89" spans="1:9" s="87" customFormat="1" ht="39" customHeight="1">
      <c r="A89" s="91" t="s">
        <v>142</v>
      </c>
      <c r="B89" s="60">
        <v>1303</v>
      </c>
      <c r="C89" s="111">
        <f>C57</f>
        <v>0</v>
      </c>
      <c r="D89" s="111">
        <f>D57</f>
        <v>0</v>
      </c>
      <c r="E89" s="111">
        <f>E57</f>
        <v>0</v>
      </c>
      <c r="F89" s="111">
        <f>F57</f>
        <v>0</v>
      </c>
      <c r="G89" s="111">
        <f t="shared" si="4"/>
        <v>0</v>
      </c>
      <c r="H89" s="257" t="e">
        <f t="shared" si="3"/>
        <v>#DIV/0!</v>
      </c>
      <c r="I89" s="92"/>
    </row>
    <row r="90" spans="1:9" s="87" customFormat="1" ht="39" customHeight="1">
      <c r="A90" s="91" t="s">
        <v>143</v>
      </c>
      <c r="B90" s="60">
        <v>1304</v>
      </c>
      <c r="C90" s="111">
        <f>C54</f>
        <v>0</v>
      </c>
      <c r="D90" s="111">
        <f>D54</f>
        <v>0</v>
      </c>
      <c r="E90" s="111">
        <f>E54</f>
        <v>0</v>
      </c>
      <c r="F90" s="111">
        <f>F54</f>
        <v>0</v>
      </c>
      <c r="G90" s="111"/>
      <c r="H90" s="257" t="e">
        <f t="shared" si="3"/>
        <v>#DIV/0!</v>
      </c>
      <c r="I90" s="92"/>
    </row>
    <row r="91" spans="1:9" s="87" customFormat="1" ht="39" customHeight="1">
      <c r="A91" s="91" t="s">
        <v>144</v>
      </c>
      <c r="B91" s="60">
        <v>1305</v>
      </c>
      <c r="C91" s="111">
        <f>C58</f>
        <v>0</v>
      </c>
      <c r="D91" s="111">
        <f>D58</f>
        <v>0</v>
      </c>
      <c r="E91" s="111">
        <f>E58</f>
        <v>0</v>
      </c>
      <c r="F91" s="111">
        <f>F58</f>
        <v>0</v>
      </c>
      <c r="G91" s="111">
        <f t="shared" si="4"/>
        <v>0</v>
      </c>
      <c r="H91" s="257" t="e">
        <f t="shared" si="3"/>
        <v>#DIV/0!</v>
      </c>
      <c r="I91" s="92"/>
    </row>
    <row r="92" spans="1:9" s="87" customFormat="1" ht="27.75" customHeight="1">
      <c r="A92" s="95" t="s">
        <v>75</v>
      </c>
      <c r="B92" s="59">
        <v>1310</v>
      </c>
      <c r="C92" s="108">
        <f>C86+C87-C88-C89-C90-C91</f>
        <v>-58.600000000000023</v>
      </c>
      <c r="D92" s="108">
        <f>D86+D87-D88-D89-D90-D91</f>
        <v>-132.39999999999986</v>
      </c>
      <c r="E92" s="108">
        <f>E86+E87-E88-E89-E90-E91</f>
        <v>-114.89999999999998</v>
      </c>
      <c r="F92" s="108">
        <f>F86+F87-F88-F89-F90-F91</f>
        <v>-132.39999999999986</v>
      </c>
      <c r="G92" s="108">
        <f t="shared" si="4"/>
        <v>-17.499999999999886</v>
      </c>
      <c r="H92" s="113">
        <f t="shared" si="3"/>
        <v>115.23063533507387</v>
      </c>
      <c r="I92" s="95"/>
    </row>
    <row r="93" spans="1:9" s="87" customFormat="1" ht="39" customHeight="1">
      <c r="A93" s="91" t="s">
        <v>91</v>
      </c>
      <c r="B93" s="60"/>
      <c r="C93" s="111"/>
      <c r="D93" s="111"/>
      <c r="E93" s="111"/>
      <c r="F93" s="111"/>
      <c r="G93" s="111"/>
      <c r="H93" s="112"/>
      <c r="I93" s="92"/>
    </row>
    <row r="94" spans="1:9" s="87" customFormat="1" ht="39" customHeight="1">
      <c r="A94" s="91" t="s">
        <v>237</v>
      </c>
      <c r="B94" s="60">
        <v>1400</v>
      </c>
      <c r="C94" s="111">
        <v>5.7</v>
      </c>
      <c r="D94" s="111">
        <v>2.6</v>
      </c>
      <c r="E94" s="111">
        <v>0.9</v>
      </c>
      <c r="F94" s="111">
        <v>2.6</v>
      </c>
      <c r="G94" s="111">
        <f t="shared" ref="G94:G99" si="5">F94-E94</f>
        <v>1.7000000000000002</v>
      </c>
      <c r="H94" s="112">
        <f t="shared" si="3"/>
        <v>288.88888888888886</v>
      </c>
      <c r="I94" s="92"/>
    </row>
    <row r="95" spans="1:9" s="87" customFormat="1" ht="39" customHeight="1">
      <c r="A95" s="91" t="s">
        <v>4</v>
      </c>
      <c r="B95" s="60">
        <v>1410</v>
      </c>
      <c r="C95" s="111">
        <v>455.9</v>
      </c>
      <c r="D95" s="111">
        <v>403.1</v>
      </c>
      <c r="E95" s="111">
        <v>442.3</v>
      </c>
      <c r="F95" s="111">
        <v>403.1</v>
      </c>
      <c r="G95" s="111">
        <f t="shared" si="5"/>
        <v>-39.199999999999989</v>
      </c>
      <c r="H95" s="112">
        <f t="shared" si="3"/>
        <v>91.137237169342072</v>
      </c>
      <c r="I95" s="92"/>
    </row>
    <row r="96" spans="1:9" s="87" customFormat="1" ht="39" customHeight="1">
      <c r="A96" s="91" t="s">
        <v>5</v>
      </c>
      <c r="B96" s="60">
        <v>1420</v>
      </c>
      <c r="C96" s="111">
        <v>100.3</v>
      </c>
      <c r="D96" s="111">
        <v>88.7</v>
      </c>
      <c r="E96" s="111">
        <v>97.3</v>
      </c>
      <c r="F96" s="111">
        <v>88.7</v>
      </c>
      <c r="G96" s="111">
        <f t="shared" si="5"/>
        <v>-8.5999999999999943</v>
      </c>
      <c r="H96" s="112">
        <f t="shared" si="3"/>
        <v>91.161356628982531</v>
      </c>
      <c r="I96" s="92"/>
    </row>
    <row r="97" spans="1:9" s="87" customFormat="1" ht="39" customHeight="1">
      <c r="A97" s="91" t="s">
        <v>6</v>
      </c>
      <c r="B97" s="60">
        <v>1430</v>
      </c>
      <c r="C97" s="111">
        <v>5.2</v>
      </c>
      <c r="D97" s="111">
        <v>3.7</v>
      </c>
      <c r="E97" s="111">
        <v>5</v>
      </c>
      <c r="F97" s="111">
        <v>3.7</v>
      </c>
      <c r="G97" s="111">
        <f t="shared" si="5"/>
        <v>-1.2999999999999998</v>
      </c>
      <c r="H97" s="112">
        <f t="shared" si="3"/>
        <v>74</v>
      </c>
      <c r="I97" s="92"/>
    </row>
    <row r="98" spans="1:9" s="87" customFormat="1" ht="39" customHeight="1">
      <c r="A98" s="91" t="s">
        <v>14</v>
      </c>
      <c r="B98" s="60">
        <v>1440</v>
      </c>
      <c r="C98" s="111">
        <v>3168.1</v>
      </c>
      <c r="D98" s="111">
        <v>1095.7</v>
      </c>
      <c r="E98" s="111">
        <v>30072.799999999999</v>
      </c>
      <c r="F98" s="111">
        <v>1095.7</v>
      </c>
      <c r="G98" s="111">
        <f t="shared" si="5"/>
        <v>-28977.1</v>
      </c>
      <c r="H98" s="112">
        <f t="shared" si="3"/>
        <v>3.6434917932483843</v>
      </c>
      <c r="I98" s="92"/>
    </row>
    <row r="99" spans="1:9" s="87" customFormat="1" ht="39" customHeight="1">
      <c r="A99" s="238" t="s">
        <v>34</v>
      </c>
      <c r="B99" s="89">
        <v>1450</v>
      </c>
      <c r="C99" s="109">
        <f>SUM(C94,C95:C98)</f>
        <v>3735.2</v>
      </c>
      <c r="D99" s="109">
        <f>SUM(D94,D95:D98)</f>
        <v>1593.8000000000002</v>
      </c>
      <c r="E99" s="109">
        <f>SUM(E94,E95:E98)</f>
        <v>30618.3</v>
      </c>
      <c r="F99" s="109">
        <f>SUM(F94,F95:F98)</f>
        <v>1593.8000000000002</v>
      </c>
      <c r="G99" s="109">
        <f t="shared" si="5"/>
        <v>-29024.5</v>
      </c>
      <c r="H99" s="110">
        <f t="shared" si="3"/>
        <v>5.2053837084358054</v>
      </c>
      <c r="I99" s="90"/>
    </row>
    <row r="100" spans="1:9" s="87" customFormat="1" ht="20.399999999999999">
      <c r="A100" s="96"/>
      <c r="B100" s="97"/>
      <c r="C100" s="97"/>
      <c r="D100" s="97"/>
      <c r="E100" s="97"/>
      <c r="F100" s="97"/>
      <c r="G100" s="97"/>
      <c r="H100" s="97"/>
      <c r="I100" s="97"/>
    </row>
    <row r="101" spans="1:9" ht="27.75" customHeight="1">
      <c r="A101" s="98" t="s">
        <v>275</v>
      </c>
      <c r="B101" s="99"/>
      <c r="C101" s="285"/>
      <c r="D101" s="285"/>
      <c r="E101" s="100"/>
      <c r="F101" s="286" t="s">
        <v>277</v>
      </c>
      <c r="G101" s="286"/>
      <c r="H101" s="286"/>
      <c r="I101" s="101"/>
    </row>
    <row r="102" spans="1:9" s="94" customFormat="1">
      <c r="A102" s="102" t="s">
        <v>187</v>
      </c>
      <c r="B102" s="103"/>
      <c r="C102" s="283" t="s">
        <v>118</v>
      </c>
      <c r="D102" s="283"/>
      <c r="E102" s="103"/>
      <c r="F102" s="284" t="s">
        <v>55</v>
      </c>
      <c r="G102" s="284"/>
      <c r="H102" s="284"/>
      <c r="I102" s="104"/>
    </row>
    <row r="103" spans="1:9">
      <c r="A103" s="105"/>
      <c r="B103" s="102"/>
      <c r="C103" s="102"/>
      <c r="D103" s="102"/>
      <c r="E103" s="102"/>
      <c r="F103" s="102"/>
      <c r="G103" s="102"/>
      <c r="H103" s="102"/>
      <c r="I103" s="102"/>
    </row>
    <row r="104" spans="1:9">
      <c r="A104" s="105"/>
      <c r="B104" s="102"/>
      <c r="C104" s="102"/>
      <c r="D104" s="102"/>
      <c r="E104" s="102"/>
      <c r="F104" s="102"/>
      <c r="G104" s="102"/>
      <c r="H104" s="102"/>
      <c r="I104" s="102"/>
    </row>
    <row r="105" spans="1:9">
      <c r="A105" s="105"/>
      <c r="B105" s="102"/>
      <c r="C105" s="102"/>
      <c r="D105" s="102"/>
      <c r="E105" s="102"/>
      <c r="F105" s="102"/>
      <c r="G105" s="102"/>
      <c r="H105" s="102"/>
      <c r="I105" s="102"/>
    </row>
    <row r="106" spans="1:9">
      <c r="A106" s="105"/>
      <c r="B106" s="102"/>
      <c r="C106" s="102"/>
      <c r="D106" s="102"/>
      <c r="E106" s="102"/>
      <c r="F106" s="102"/>
      <c r="G106" s="102"/>
      <c r="H106" s="102"/>
      <c r="I106" s="102"/>
    </row>
    <row r="107" spans="1:9">
      <c r="A107" s="105"/>
      <c r="B107" s="102"/>
      <c r="C107" s="102"/>
      <c r="D107" s="102"/>
      <c r="E107" s="102"/>
      <c r="F107" s="102"/>
      <c r="G107" s="102"/>
      <c r="H107" s="102"/>
      <c r="I107" s="102"/>
    </row>
    <row r="108" spans="1:9">
      <c r="A108" s="105"/>
      <c r="B108" s="102"/>
      <c r="C108" s="102"/>
      <c r="D108" s="102"/>
      <c r="E108" s="102"/>
      <c r="F108" s="102"/>
      <c r="G108" s="102"/>
      <c r="H108" s="102"/>
      <c r="I108" s="102"/>
    </row>
    <row r="109" spans="1:9">
      <c r="A109" s="105"/>
      <c r="B109" s="102"/>
      <c r="C109" s="102"/>
      <c r="D109" s="102"/>
      <c r="E109" s="102"/>
      <c r="F109" s="102"/>
      <c r="G109" s="102"/>
      <c r="H109" s="102"/>
      <c r="I109" s="102"/>
    </row>
    <row r="110" spans="1:9">
      <c r="A110" s="106"/>
    </row>
    <row r="111" spans="1:9">
      <c r="A111" s="106"/>
    </row>
    <row r="112" spans="1:9">
      <c r="A112" s="106"/>
    </row>
    <row r="113" spans="1:1">
      <c r="A113" s="106"/>
    </row>
    <row r="114" spans="1:1">
      <c r="A114" s="106"/>
    </row>
    <row r="115" spans="1:1">
      <c r="A115" s="106"/>
    </row>
    <row r="116" spans="1:1">
      <c r="A116" s="106"/>
    </row>
    <row r="117" spans="1:1">
      <c r="A117" s="106"/>
    </row>
    <row r="118" spans="1:1">
      <c r="A118" s="106"/>
    </row>
    <row r="119" spans="1:1">
      <c r="A119" s="106"/>
    </row>
    <row r="120" spans="1:1">
      <c r="A120" s="106"/>
    </row>
    <row r="121" spans="1:1">
      <c r="A121" s="106"/>
    </row>
    <row r="122" spans="1:1">
      <c r="A122" s="106"/>
    </row>
    <row r="123" spans="1:1">
      <c r="A123" s="106"/>
    </row>
    <row r="124" spans="1:1">
      <c r="A124" s="106"/>
    </row>
    <row r="125" spans="1:1">
      <c r="A125" s="106"/>
    </row>
    <row r="126" spans="1:1">
      <c r="A126" s="106"/>
    </row>
    <row r="127" spans="1:1">
      <c r="A127" s="106"/>
    </row>
    <row r="128" spans="1:1">
      <c r="A128" s="106"/>
    </row>
    <row r="129" spans="1:1">
      <c r="A129" s="106"/>
    </row>
    <row r="130" spans="1:1">
      <c r="A130" s="106"/>
    </row>
    <row r="131" spans="1:1">
      <c r="A131" s="106"/>
    </row>
    <row r="132" spans="1:1">
      <c r="A132" s="106"/>
    </row>
    <row r="133" spans="1:1">
      <c r="A133" s="106"/>
    </row>
    <row r="134" spans="1:1">
      <c r="A134" s="106"/>
    </row>
    <row r="135" spans="1:1">
      <c r="A135" s="106"/>
    </row>
    <row r="136" spans="1:1">
      <c r="A136" s="106"/>
    </row>
    <row r="137" spans="1:1">
      <c r="A137" s="106"/>
    </row>
    <row r="138" spans="1:1">
      <c r="A138" s="106"/>
    </row>
    <row r="139" spans="1:1">
      <c r="A139" s="106"/>
    </row>
    <row r="140" spans="1:1">
      <c r="A140" s="106"/>
    </row>
    <row r="141" spans="1:1">
      <c r="A141" s="106"/>
    </row>
    <row r="142" spans="1:1">
      <c r="A142" s="106"/>
    </row>
    <row r="143" spans="1:1">
      <c r="A143" s="106"/>
    </row>
    <row r="144" spans="1:1">
      <c r="A144" s="106"/>
    </row>
    <row r="145" spans="1:1">
      <c r="A145" s="106"/>
    </row>
    <row r="146" spans="1:1">
      <c r="A146" s="106"/>
    </row>
    <row r="147" spans="1:1">
      <c r="A147" s="106"/>
    </row>
    <row r="148" spans="1:1">
      <c r="A148" s="106"/>
    </row>
    <row r="149" spans="1:1">
      <c r="A149" s="106"/>
    </row>
    <row r="150" spans="1:1">
      <c r="A150" s="106"/>
    </row>
    <row r="151" spans="1:1">
      <c r="A151" s="106"/>
    </row>
    <row r="152" spans="1:1">
      <c r="A152" s="106"/>
    </row>
    <row r="153" spans="1:1">
      <c r="A153" s="106"/>
    </row>
    <row r="154" spans="1:1">
      <c r="A154" s="106"/>
    </row>
    <row r="155" spans="1:1">
      <c r="A155" s="106"/>
    </row>
    <row r="156" spans="1:1">
      <c r="A156" s="106"/>
    </row>
    <row r="157" spans="1:1">
      <c r="A157" s="106"/>
    </row>
    <row r="158" spans="1:1">
      <c r="A158" s="106"/>
    </row>
    <row r="159" spans="1:1">
      <c r="A159" s="106"/>
    </row>
    <row r="160" spans="1:1">
      <c r="A160" s="106"/>
    </row>
    <row r="161" spans="1:1">
      <c r="A161" s="107"/>
    </row>
    <row r="162" spans="1:1">
      <c r="A162" s="107"/>
    </row>
    <row r="163" spans="1:1">
      <c r="A163" s="107"/>
    </row>
    <row r="164" spans="1:1">
      <c r="A164" s="107"/>
    </row>
    <row r="165" spans="1:1">
      <c r="A165" s="107"/>
    </row>
    <row r="166" spans="1:1">
      <c r="A166" s="107"/>
    </row>
    <row r="167" spans="1:1">
      <c r="A167" s="107"/>
    </row>
    <row r="168" spans="1:1">
      <c r="A168" s="107"/>
    </row>
    <row r="169" spans="1:1">
      <c r="A169" s="107"/>
    </row>
    <row r="170" spans="1:1">
      <c r="A170" s="107"/>
    </row>
    <row r="171" spans="1:1">
      <c r="A171" s="107"/>
    </row>
    <row r="172" spans="1:1">
      <c r="A172" s="107"/>
    </row>
    <row r="173" spans="1:1">
      <c r="A173" s="107"/>
    </row>
    <row r="174" spans="1:1">
      <c r="A174" s="107"/>
    </row>
    <row r="175" spans="1:1">
      <c r="A175" s="107"/>
    </row>
    <row r="176" spans="1:1">
      <c r="A176" s="107"/>
    </row>
    <row r="177" spans="1:1">
      <c r="A177" s="107"/>
    </row>
    <row r="178" spans="1:1">
      <c r="A178" s="107"/>
    </row>
    <row r="179" spans="1:1">
      <c r="A179" s="107"/>
    </row>
    <row r="180" spans="1:1">
      <c r="A180" s="107"/>
    </row>
    <row r="181" spans="1:1">
      <c r="A181" s="107"/>
    </row>
    <row r="182" spans="1:1">
      <c r="A182" s="107"/>
    </row>
    <row r="183" spans="1:1">
      <c r="A183" s="107"/>
    </row>
    <row r="184" spans="1:1">
      <c r="A184" s="107"/>
    </row>
    <row r="185" spans="1:1">
      <c r="A185" s="107"/>
    </row>
    <row r="186" spans="1:1">
      <c r="A186" s="107"/>
    </row>
    <row r="187" spans="1:1">
      <c r="A187" s="107"/>
    </row>
    <row r="188" spans="1:1">
      <c r="A188" s="107"/>
    </row>
    <row r="189" spans="1:1">
      <c r="A189" s="107"/>
    </row>
    <row r="190" spans="1:1">
      <c r="A190" s="107"/>
    </row>
    <row r="191" spans="1:1">
      <c r="A191" s="107"/>
    </row>
    <row r="192" spans="1:1">
      <c r="A192" s="107"/>
    </row>
    <row r="193" spans="1:1">
      <c r="A193" s="107"/>
    </row>
    <row r="194" spans="1:1">
      <c r="A194" s="107"/>
    </row>
    <row r="195" spans="1:1">
      <c r="A195" s="107"/>
    </row>
    <row r="196" spans="1:1">
      <c r="A196" s="107"/>
    </row>
    <row r="197" spans="1:1">
      <c r="A197" s="107"/>
    </row>
    <row r="198" spans="1:1">
      <c r="A198" s="107"/>
    </row>
    <row r="199" spans="1:1">
      <c r="A199" s="107"/>
    </row>
    <row r="200" spans="1:1">
      <c r="A200" s="107"/>
    </row>
    <row r="201" spans="1:1">
      <c r="A201" s="107"/>
    </row>
    <row r="202" spans="1:1">
      <c r="A202" s="107"/>
    </row>
    <row r="203" spans="1:1">
      <c r="A203" s="107"/>
    </row>
    <row r="204" spans="1:1">
      <c r="A204" s="107"/>
    </row>
    <row r="205" spans="1:1">
      <c r="A205" s="107"/>
    </row>
    <row r="206" spans="1:1">
      <c r="A206" s="107"/>
    </row>
    <row r="207" spans="1:1">
      <c r="A207" s="107"/>
    </row>
    <row r="208" spans="1:1">
      <c r="A208" s="107"/>
    </row>
    <row r="209" spans="1:1">
      <c r="A209" s="107"/>
    </row>
    <row r="210" spans="1:1">
      <c r="A210" s="107"/>
    </row>
    <row r="211" spans="1:1">
      <c r="A211" s="107"/>
    </row>
    <row r="212" spans="1:1">
      <c r="A212" s="107"/>
    </row>
    <row r="213" spans="1:1">
      <c r="A213" s="107"/>
    </row>
    <row r="214" spans="1:1">
      <c r="A214" s="107"/>
    </row>
    <row r="215" spans="1:1">
      <c r="A215" s="107"/>
    </row>
    <row r="216" spans="1:1">
      <c r="A216" s="107"/>
    </row>
    <row r="217" spans="1:1">
      <c r="A217" s="107"/>
    </row>
    <row r="218" spans="1:1">
      <c r="A218" s="107"/>
    </row>
    <row r="219" spans="1:1">
      <c r="A219" s="107"/>
    </row>
    <row r="220" spans="1:1">
      <c r="A220" s="107"/>
    </row>
    <row r="221" spans="1:1">
      <c r="A221" s="107"/>
    </row>
    <row r="222" spans="1:1">
      <c r="A222" s="107"/>
    </row>
    <row r="223" spans="1:1">
      <c r="A223" s="107"/>
    </row>
    <row r="224" spans="1:1">
      <c r="A224" s="107"/>
    </row>
    <row r="225" spans="1:1">
      <c r="A225" s="107"/>
    </row>
    <row r="226" spans="1:1">
      <c r="A226" s="107"/>
    </row>
    <row r="227" spans="1:1">
      <c r="A227" s="107"/>
    </row>
    <row r="228" spans="1:1">
      <c r="A228" s="107"/>
    </row>
    <row r="229" spans="1:1">
      <c r="A229" s="107"/>
    </row>
    <row r="230" spans="1:1">
      <c r="A230" s="107"/>
    </row>
    <row r="231" spans="1:1">
      <c r="A231" s="107"/>
    </row>
    <row r="232" spans="1:1">
      <c r="A232" s="107"/>
    </row>
    <row r="233" spans="1:1">
      <c r="A233" s="107"/>
    </row>
    <row r="234" spans="1:1">
      <c r="A234" s="107"/>
    </row>
    <row r="235" spans="1:1">
      <c r="A235" s="107"/>
    </row>
    <row r="236" spans="1:1">
      <c r="A236" s="107"/>
    </row>
    <row r="237" spans="1:1">
      <c r="A237" s="107"/>
    </row>
    <row r="238" spans="1:1">
      <c r="A238" s="107"/>
    </row>
    <row r="239" spans="1:1">
      <c r="A239" s="107"/>
    </row>
    <row r="240" spans="1:1">
      <c r="A240" s="107"/>
    </row>
    <row r="241" spans="1:1">
      <c r="A241" s="107"/>
    </row>
    <row r="242" spans="1:1">
      <c r="A242" s="107"/>
    </row>
    <row r="243" spans="1:1">
      <c r="A243" s="107"/>
    </row>
    <row r="244" spans="1:1">
      <c r="A244" s="107"/>
    </row>
    <row r="245" spans="1:1">
      <c r="A245" s="107"/>
    </row>
    <row r="246" spans="1:1">
      <c r="A246" s="107"/>
    </row>
    <row r="247" spans="1:1">
      <c r="A247" s="107"/>
    </row>
    <row r="248" spans="1:1">
      <c r="A248" s="107"/>
    </row>
    <row r="249" spans="1:1">
      <c r="A249" s="107"/>
    </row>
    <row r="250" spans="1:1">
      <c r="A250" s="107"/>
    </row>
    <row r="251" spans="1:1">
      <c r="A251" s="107"/>
    </row>
    <row r="252" spans="1:1">
      <c r="A252" s="107"/>
    </row>
    <row r="253" spans="1:1">
      <c r="A253" s="107"/>
    </row>
    <row r="254" spans="1:1">
      <c r="A254" s="107"/>
    </row>
    <row r="255" spans="1:1">
      <c r="A255" s="107"/>
    </row>
    <row r="256" spans="1:1">
      <c r="A256" s="107"/>
    </row>
    <row r="257" spans="1:1">
      <c r="A257" s="107"/>
    </row>
    <row r="258" spans="1:1">
      <c r="A258" s="107"/>
    </row>
    <row r="259" spans="1:1">
      <c r="A259" s="107"/>
    </row>
    <row r="260" spans="1:1">
      <c r="A260" s="107"/>
    </row>
    <row r="261" spans="1:1">
      <c r="A261" s="107"/>
    </row>
    <row r="262" spans="1:1">
      <c r="A262" s="107"/>
    </row>
    <row r="263" spans="1:1">
      <c r="A263" s="107"/>
    </row>
    <row r="264" spans="1:1">
      <c r="A264" s="107"/>
    </row>
    <row r="265" spans="1:1">
      <c r="A265" s="107"/>
    </row>
    <row r="266" spans="1:1">
      <c r="A266" s="107"/>
    </row>
    <row r="267" spans="1:1">
      <c r="A267" s="107"/>
    </row>
    <row r="268" spans="1:1">
      <c r="A268" s="107"/>
    </row>
    <row r="269" spans="1:1">
      <c r="A269" s="107"/>
    </row>
    <row r="270" spans="1:1">
      <c r="A270" s="107"/>
    </row>
    <row r="271" spans="1:1">
      <c r="A271" s="107"/>
    </row>
    <row r="272" spans="1:1">
      <c r="A272" s="107"/>
    </row>
    <row r="273" spans="1:1">
      <c r="A273" s="107"/>
    </row>
    <row r="274" spans="1:1">
      <c r="A274" s="107"/>
    </row>
    <row r="275" spans="1:1">
      <c r="A275" s="107"/>
    </row>
    <row r="276" spans="1:1">
      <c r="A276" s="107"/>
    </row>
    <row r="277" spans="1:1">
      <c r="A277" s="107"/>
    </row>
    <row r="278" spans="1:1">
      <c r="A278" s="107"/>
    </row>
    <row r="279" spans="1:1">
      <c r="A279" s="107"/>
    </row>
    <row r="280" spans="1:1">
      <c r="A280" s="107"/>
    </row>
    <row r="281" spans="1:1">
      <c r="A281" s="107"/>
    </row>
    <row r="282" spans="1:1">
      <c r="A282" s="107"/>
    </row>
    <row r="283" spans="1:1">
      <c r="A283" s="107"/>
    </row>
    <row r="284" spans="1:1">
      <c r="A284" s="107"/>
    </row>
    <row r="285" spans="1:1">
      <c r="A285" s="107"/>
    </row>
    <row r="286" spans="1:1">
      <c r="A286" s="107"/>
    </row>
    <row r="287" spans="1:1">
      <c r="A287" s="107"/>
    </row>
    <row r="288" spans="1:1">
      <c r="A288" s="107"/>
    </row>
    <row r="289" spans="1:1">
      <c r="A289" s="107"/>
    </row>
    <row r="290" spans="1:1">
      <c r="A290" s="107"/>
    </row>
    <row r="291" spans="1:1">
      <c r="A291" s="107"/>
    </row>
    <row r="292" spans="1:1">
      <c r="A292" s="107"/>
    </row>
    <row r="293" spans="1:1">
      <c r="A293" s="107"/>
    </row>
    <row r="294" spans="1:1">
      <c r="A294" s="107"/>
    </row>
    <row r="295" spans="1:1">
      <c r="A295" s="107"/>
    </row>
    <row r="296" spans="1:1">
      <c r="A296" s="107"/>
    </row>
    <row r="297" spans="1:1">
      <c r="A297" s="107"/>
    </row>
    <row r="298" spans="1:1">
      <c r="A298" s="107"/>
    </row>
    <row r="299" spans="1:1">
      <c r="A299" s="107"/>
    </row>
    <row r="300" spans="1:1">
      <c r="A300" s="107"/>
    </row>
    <row r="301" spans="1:1">
      <c r="A301" s="107"/>
    </row>
    <row r="302" spans="1:1">
      <c r="A302" s="107"/>
    </row>
    <row r="303" spans="1:1">
      <c r="A303" s="107"/>
    </row>
    <row r="304" spans="1:1">
      <c r="A304" s="107"/>
    </row>
    <row r="305" spans="1:1">
      <c r="A305" s="107"/>
    </row>
    <row r="306" spans="1:1">
      <c r="A306" s="107"/>
    </row>
    <row r="307" spans="1:1">
      <c r="A307" s="107"/>
    </row>
    <row r="308" spans="1:1">
      <c r="A308" s="107"/>
    </row>
    <row r="309" spans="1:1">
      <c r="A309" s="107"/>
    </row>
    <row r="310" spans="1:1">
      <c r="A310" s="107"/>
    </row>
    <row r="311" spans="1:1">
      <c r="A311" s="107"/>
    </row>
    <row r="312" spans="1:1">
      <c r="A312" s="107"/>
    </row>
    <row r="313" spans="1:1">
      <c r="A313" s="107"/>
    </row>
    <row r="314" spans="1:1">
      <c r="A314" s="107"/>
    </row>
    <row r="315" spans="1:1">
      <c r="A315" s="107"/>
    </row>
    <row r="316" spans="1:1">
      <c r="A316" s="107"/>
    </row>
    <row r="317" spans="1:1">
      <c r="A317" s="107"/>
    </row>
    <row r="318" spans="1:1">
      <c r="A318" s="107"/>
    </row>
    <row r="319" spans="1:1">
      <c r="A319" s="107"/>
    </row>
    <row r="320" spans="1:1">
      <c r="A320" s="107"/>
    </row>
    <row r="321" spans="1:1">
      <c r="A321" s="107"/>
    </row>
    <row r="322" spans="1:1">
      <c r="A322" s="107"/>
    </row>
    <row r="323" spans="1:1">
      <c r="A323" s="107"/>
    </row>
    <row r="324" spans="1:1">
      <c r="A324" s="107"/>
    </row>
    <row r="325" spans="1:1">
      <c r="A325" s="107"/>
    </row>
    <row r="326" spans="1:1">
      <c r="A326" s="107"/>
    </row>
    <row r="327" spans="1:1">
      <c r="A327" s="107"/>
    </row>
  </sheetData>
  <mergeCells count="13">
    <mergeCell ref="A2:I2"/>
    <mergeCell ref="A3:I3"/>
    <mergeCell ref="C4:E4"/>
    <mergeCell ref="C102:D102"/>
    <mergeCell ref="F102:H102"/>
    <mergeCell ref="C101:D101"/>
    <mergeCell ref="F101:H101"/>
    <mergeCell ref="A6:I6"/>
    <mergeCell ref="C8:D8"/>
    <mergeCell ref="E8:I8"/>
    <mergeCell ref="B8:B9"/>
    <mergeCell ref="A8:A9"/>
    <mergeCell ref="A11:I11"/>
  </mergeCells>
  <phoneticPr fontId="0" type="noConversion"/>
  <printOptions horizontalCentered="1"/>
  <pageMargins left="0.59055118110236227" right="0.59055118110236227" top="0.98425196850393704" bottom="0.59055118110236227" header="0.19685039370078741" footer="0.11811023622047245"/>
  <pageSetup paperSize="9" scale="47" fitToHeight="0" orientation="landscape" verticalDpi="300" r:id="rId1"/>
  <headerFooter alignWithMargins="0"/>
  <ignoredErrors>
    <ignoredError sqref="H92 H94 G78:G81 G23:G25 G73:G75 G49:G51 G14:G22 G71 H57:H62 G63:G69 H13:H25 H63:H84 G57:G62 H87:H88 F92:G92 G89:G91 H89:H91 C92:E92 G26:G48 H26:H56 H95:H99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7"/>
  <sheetViews>
    <sheetView view="pageBreakPreview" zoomScale="80" zoomScaleNormal="100" zoomScaleSheetLayoutView="80" workbookViewId="0">
      <selection activeCell="G6" sqref="G6:G12"/>
    </sheetView>
  </sheetViews>
  <sheetFormatPr defaultColWidth="9.109375" defaultRowHeight="18"/>
  <cols>
    <col min="1" max="1" width="60.33203125" style="79" customWidth="1"/>
    <col min="2" max="2" width="12.5546875" style="80" customWidth="1"/>
    <col min="3" max="3" width="14.88671875" style="80" customWidth="1"/>
    <col min="4" max="4" width="16.109375" style="80" customWidth="1"/>
    <col min="5" max="5" width="16.6640625" style="80" customWidth="1"/>
    <col min="6" max="6" width="16.109375" style="80" customWidth="1"/>
    <col min="7" max="7" width="17.109375" style="80" customWidth="1"/>
    <col min="8" max="16384" width="9.109375" style="79"/>
  </cols>
  <sheetData>
    <row r="2" spans="1:7" ht="33.75" customHeight="1">
      <c r="A2" s="443" t="s">
        <v>219</v>
      </c>
      <c r="B2" s="443"/>
      <c r="C2" s="443"/>
      <c r="D2" s="443"/>
      <c r="E2" s="443"/>
      <c r="F2" s="443"/>
      <c r="G2" s="443"/>
    </row>
    <row r="3" spans="1:7" ht="28.5" customHeight="1">
      <c r="A3" s="82"/>
      <c r="B3" s="83"/>
      <c r="C3" s="83"/>
      <c r="D3" s="82"/>
      <c r="E3" s="82"/>
      <c r="F3" s="82"/>
      <c r="G3" s="83"/>
    </row>
    <row r="4" spans="1:7" ht="60" customHeight="1">
      <c r="A4" s="218" t="s">
        <v>105</v>
      </c>
      <c r="B4" s="219" t="s">
        <v>7</v>
      </c>
      <c r="C4" s="219" t="s">
        <v>234</v>
      </c>
      <c r="D4" s="219" t="s">
        <v>235</v>
      </c>
      <c r="E4" s="219" t="s">
        <v>236</v>
      </c>
      <c r="F4" s="219" t="s">
        <v>203</v>
      </c>
      <c r="G4" s="220" t="s">
        <v>202</v>
      </c>
    </row>
    <row r="5" spans="1:7" ht="23.25" customHeight="1">
      <c r="A5" s="221">
        <v>1</v>
      </c>
      <c r="B5" s="222">
        <v>2</v>
      </c>
      <c r="C5" s="222">
        <v>3</v>
      </c>
      <c r="D5" s="222">
        <v>4</v>
      </c>
      <c r="E5" s="222">
        <v>5</v>
      </c>
      <c r="F5" s="222">
        <v>6</v>
      </c>
      <c r="G5" s="222">
        <v>7</v>
      </c>
    </row>
    <row r="6" spans="1:7" ht="44.25" customHeight="1">
      <c r="A6" s="223" t="s">
        <v>204</v>
      </c>
      <c r="B6" s="222">
        <v>6000</v>
      </c>
      <c r="C6" s="222"/>
      <c r="D6" s="224">
        <f>D7+D10</f>
        <v>0</v>
      </c>
      <c r="E6" s="224">
        <f>E7+E10</f>
        <v>0</v>
      </c>
      <c r="F6" s="224">
        <f>E6-D6</f>
        <v>0</v>
      </c>
      <c r="G6" s="254" t="e">
        <f>(E6/D6)*100</f>
        <v>#DIV/0!</v>
      </c>
    </row>
    <row r="7" spans="1:7" ht="31.5" customHeight="1">
      <c r="A7" s="225" t="s">
        <v>205</v>
      </c>
      <c r="B7" s="226">
        <v>6010</v>
      </c>
      <c r="C7" s="226"/>
      <c r="D7" s="227"/>
      <c r="E7" s="227"/>
      <c r="F7" s="224">
        <f t="shared" ref="F7:F12" si="0">E7-D7</f>
        <v>0</v>
      </c>
      <c r="G7" s="254" t="e">
        <f t="shared" ref="G7:G12" si="1">(E7/D7)*100</f>
        <v>#DIV/0!</v>
      </c>
    </row>
    <row r="8" spans="1:7" ht="21.75" customHeight="1">
      <c r="A8" s="225"/>
      <c r="B8" s="226"/>
      <c r="C8" s="226"/>
      <c r="D8" s="227"/>
      <c r="E8" s="227"/>
      <c r="F8" s="224">
        <f t="shared" si="0"/>
        <v>0</v>
      </c>
      <c r="G8" s="254" t="e">
        <f t="shared" si="1"/>
        <v>#DIV/0!</v>
      </c>
    </row>
    <row r="9" spans="1:7" ht="23.25" customHeight="1">
      <c r="A9" s="228"/>
      <c r="B9" s="222"/>
      <c r="C9" s="222"/>
      <c r="D9" s="224"/>
      <c r="E9" s="224"/>
      <c r="F9" s="224">
        <f t="shared" si="0"/>
        <v>0</v>
      </c>
      <c r="G9" s="254" t="e">
        <f t="shared" si="1"/>
        <v>#DIV/0!</v>
      </c>
    </row>
    <row r="10" spans="1:7" s="87" customFormat="1" ht="26.25" customHeight="1">
      <c r="A10" s="229" t="s">
        <v>206</v>
      </c>
      <c r="B10" s="230">
        <v>6020</v>
      </c>
      <c r="C10" s="230"/>
      <c r="D10" s="227"/>
      <c r="E10" s="227"/>
      <c r="F10" s="224">
        <f t="shared" si="0"/>
        <v>0</v>
      </c>
      <c r="G10" s="254" t="e">
        <f t="shared" si="1"/>
        <v>#DIV/0!</v>
      </c>
    </row>
    <row r="11" spans="1:7" ht="23.25" customHeight="1">
      <c r="A11" s="228"/>
      <c r="B11" s="222"/>
      <c r="C11" s="222"/>
      <c r="D11" s="224"/>
      <c r="E11" s="224"/>
      <c r="F11" s="224">
        <f t="shared" si="0"/>
        <v>0</v>
      </c>
      <c r="G11" s="254" t="e">
        <f t="shared" si="1"/>
        <v>#DIV/0!</v>
      </c>
    </row>
    <row r="12" spans="1:7" ht="24" customHeight="1">
      <c r="A12" s="228"/>
      <c r="B12" s="222"/>
      <c r="C12" s="222"/>
      <c r="D12" s="224"/>
      <c r="E12" s="224"/>
      <c r="F12" s="224">
        <f t="shared" si="0"/>
        <v>0</v>
      </c>
      <c r="G12" s="254" t="e">
        <f t="shared" si="1"/>
        <v>#DIV/0!</v>
      </c>
    </row>
    <row r="13" spans="1:7">
      <c r="A13" s="152"/>
      <c r="B13" s="153"/>
      <c r="C13" s="153"/>
      <c r="D13" s="154"/>
      <c r="E13" s="155"/>
      <c r="F13" s="155"/>
      <c r="G13" s="155"/>
    </row>
    <row r="14" spans="1:7" ht="26.25" customHeight="1">
      <c r="A14" s="135" t="s">
        <v>185</v>
      </c>
      <c r="B14" s="136"/>
      <c r="C14" s="136"/>
      <c r="D14" s="231" t="s">
        <v>57</v>
      </c>
      <c r="E14" s="156"/>
      <c r="F14" s="369" t="s">
        <v>197</v>
      </c>
      <c r="G14" s="369"/>
    </row>
    <row r="15" spans="1:7">
      <c r="A15" s="102" t="s">
        <v>187</v>
      </c>
      <c r="B15" s="103"/>
      <c r="C15" s="103"/>
      <c r="D15" s="102" t="s">
        <v>192</v>
      </c>
      <c r="E15" s="102"/>
      <c r="F15" s="284" t="s">
        <v>119</v>
      </c>
      <c r="G15" s="284"/>
    </row>
    <row r="16" spans="1:7">
      <c r="A16" s="152"/>
      <c r="B16" s="153"/>
      <c r="C16" s="153"/>
      <c r="D16" s="154"/>
      <c r="E16" s="155"/>
      <c r="F16" s="155"/>
      <c r="G16" s="155"/>
    </row>
    <row r="17" spans="1:7">
      <c r="A17" s="152"/>
      <c r="B17" s="153"/>
      <c r="C17" s="153"/>
      <c r="D17" s="154"/>
      <c r="E17" s="155"/>
      <c r="F17" s="155"/>
      <c r="G17" s="155"/>
    </row>
    <row r="18" spans="1:7">
      <c r="A18" s="152"/>
      <c r="B18" s="153"/>
      <c r="C18" s="153"/>
      <c r="D18" s="154"/>
      <c r="E18" s="155"/>
      <c r="F18" s="155"/>
      <c r="G18" s="155"/>
    </row>
    <row r="19" spans="1:7">
      <c r="A19" s="152"/>
      <c r="B19" s="153"/>
      <c r="C19" s="153"/>
      <c r="D19" s="154"/>
      <c r="E19" s="155"/>
      <c r="F19" s="155"/>
      <c r="G19" s="155"/>
    </row>
    <row r="20" spans="1:7">
      <c r="A20" s="152"/>
      <c r="B20" s="153"/>
      <c r="C20" s="153"/>
      <c r="D20" s="154"/>
      <c r="E20" s="155"/>
      <c r="F20" s="155"/>
      <c r="G20" s="155"/>
    </row>
    <row r="21" spans="1:7">
      <c r="A21" s="152"/>
      <c r="B21" s="153"/>
      <c r="C21" s="153"/>
      <c r="D21" s="154"/>
      <c r="E21" s="155"/>
      <c r="F21" s="155"/>
      <c r="G21" s="155"/>
    </row>
    <row r="22" spans="1:7">
      <c r="A22" s="152"/>
      <c r="B22" s="153"/>
      <c r="C22" s="153"/>
      <c r="D22" s="154"/>
      <c r="E22" s="155"/>
      <c r="F22" s="155"/>
      <c r="G22" s="155"/>
    </row>
    <row r="23" spans="1:7">
      <c r="A23" s="152"/>
      <c r="B23" s="153"/>
      <c r="C23" s="153"/>
      <c r="D23" s="154"/>
      <c r="E23" s="155"/>
      <c r="F23" s="155"/>
      <c r="G23" s="155"/>
    </row>
    <row r="24" spans="1:7">
      <c r="A24" s="152"/>
      <c r="B24" s="153"/>
      <c r="C24" s="153"/>
      <c r="D24" s="154"/>
      <c r="E24" s="155"/>
      <c r="F24" s="155"/>
      <c r="G24" s="155"/>
    </row>
    <row r="25" spans="1:7">
      <c r="A25" s="152"/>
      <c r="B25" s="153"/>
      <c r="C25" s="153"/>
      <c r="D25" s="154"/>
      <c r="E25" s="155"/>
      <c r="F25" s="155"/>
      <c r="G25" s="155"/>
    </row>
    <row r="26" spans="1:7">
      <c r="A26" s="152"/>
      <c r="B26" s="153"/>
      <c r="C26" s="153"/>
      <c r="D26" s="154"/>
      <c r="E26" s="155"/>
      <c r="F26" s="155"/>
      <c r="G26" s="155"/>
    </row>
    <row r="27" spans="1:7">
      <c r="A27" s="152"/>
      <c r="B27" s="153"/>
      <c r="C27" s="153"/>
      <c r="D27" s="154"/>
      <c r="E27" s="155"/>
      <c r="F27" s="155"/>
      <c r="G27" s="155"/>
    </row>
    <row r="28" spans="1:7">
      <c r="A28" s="152"/>
      <c r="B28" s="153"/>
      <c r="C28" s="153"/>
      <c r="D28" s="154"/>
      <c r="E28" s="155"/>
      <c r="F28" s="155"/>
      <c r="G28" s="155"/>
    </row>
    <row r="29" spans="1:7">
      <c r="A29" s="152"/>
      <c r="B29" s="153"/>
      <c r="C29" s="153"/>
      <c r="D29" s="154"/>
      <c r="E29" s="155"/>
      <c r="F29" s="155"/>
      <c r="G29" s="155"/>
    </row>
    <row r="30" spans="1:7">
      <c r="A30" s="152"/>
      <c r="B30" s="153"/>
      <c r="C30" s="153"/>
      <c r="D30" s="154"/>
      <c r="E30" s="155"/>
      <c r="F30" s="155"/>
      <c r="G30" s="155"/>
    </row>
    <row r="31" spans="1:7">
      <c r="A31" s="152"/>
      <c r="B31" s="153"/>
      <c r="C31" s="153"/>
      <c r="D31" s="154"/>
      <c r="E31" s="155"/>
      <c r="F31" s="155"/>
      <c r="G31" s="155"/>
    </row>
    <row r="32" spans="1:7">
      <c r="A32" s="152"/>
      <c r="B32" s="153"/>
      <c r="C32" s="153"/>
      <c r="D32" s="154"/>
      <c r="E32" s="155"/>
      <c r="F32" s="155"/>
      <c r="G32" s="155"/>
    </row>
    <row r="33" spans="1:7">
      <c r="A33" s="152"/>
      <c r="B33" s="153"/>
      <c r="C33" s="153"/>
      <c r="D33" s="154"/>
      <c r="E33" s="155"/>
      <c r="F33" s="155"/>
      <c r="G33" s="155"/>
    </row>
    <row r="34" spans="1:7">
      <c r="A34" s="152"/>
      <c r="B34" s="153"/>
      <c r="C34" s="153"/>
      <c r="D34" s="154"/>
      <c r="E34" s="155"/>
      <c r="F34" s="155"/>
      <c r="G34" s="155"/>
    </row>
    <row r="35" spans="1:7">
      <c r="A35" s="152"/>
      <c r="B35" s="153"/>
      <c r="C35" s="153"/>
      <c r="D35" s="154"/>
      <c r="E35" s="155"/>
      <c r="F35" s="155"/>
      <c r="G35" s="155"/>
    </row>
    <row r="36" spans="1:7">
      <c r="A36" s="152"/>
      <c r="B36" s="153"/>
      <c r="C36" s="153"/>
      <c r="D36" s="154"/>
      <c r="E36" s="155"/>
      <c r="F36" s="155"/>
      <c r="G36" s="155"/>
    </row>
    <row r="37" spans="1:7">
      <c r="A37" s="152"/>
      <c r="B37" s="153"/>
      <c r="C37" s="153"/>
      <c r="D37" s="154"/>
      <c r="E37" s="155"/>
      <c r="F37" s="155"/>
      <c r="G37" s="155"/>
    </row>
    <row r="38" spans="1:7">
      <c r="A38" s="152"/>
      <c r="B38" s="153"/>
      <c r="C38" s="153"/>
      <c r="D38" s="154"/>
      <c r="E38" s="155"/>
      <c r="F38" s="155"/>
      <c r="G38" s="155"/>
    </row>
    <row r="39" spans="1:7">
      <c r="A39" s="152"/>
      <c r="B39" s="153"/>
      <c r="C39" s="153"/>
      <c r="D39" s="154"/>
      <c r="E39" s="155"/>
      <c r="F39" s="155"/>
      <c r="G39" s="155"/>
    </row>
    <row r="40" spans="1:7">
      <c r="A40" s="152"/>
      <c r="B40" s="153"/>
      <c r="C40" s="153"/>
      <c r="D40" s="154"/>
      <c r="E40" s="155"/>
      <c r="F40" s="155"/>
      <c r="G40" s="155"/>
    </row>
    <row r="41" spans="1:7">
      <c r="A41" s="152"/>
      <c r="B41" s="153"/>
      <c r="C41" s="153"/>
      <c r="D41" s="154"/>
      <c r="E41" s="155"/>
      <c r="F41" s="155"/>
      <c r="G41" s="155"/>
    </row>
    <row r="42" spans="1:7">
      <c r="A42" s="152"/>
      <c r="B42" s="153"/>
      <c r="C42" s="153"/>
      <c r="D42" s="154"/>
      <c r="E42" s="155"/>
      <c r="F42" s="155"/>
      <c r="G42" s="155"/>
    </row>
    <row r="43" spans="1:7">
      <c r="A43" s="152"/>
      <c r="B43" s="153"/>
      <c r="C43" s="153"/>
      <c r="D43" s="154"/>
      <c r="E43" s="155"/>
      <c r="F43" s="155"/>
      <c r="G43" s="155"/>
    </row>
    <row r="44" spans="1:7">
      <c r="A44" s="152"/>
      <c r="B44" s="153"/>
      <c r="C44" s="153"/>
      <c r="D44" s="154"/>
      <c r="E44" s="155"/>
      <c r="F44" s="155"/>
      <c r="G44" s="155"/>
    </row>
    <row r="45" spans="1:7">
      <c r="A45" s="152"/>
      <c r="B45" s="153"/>
      <c r="C45" s="153"/>
      <c r="D45" s="154"/>
      <c r="E45" s="155"/>
      <c r="F45" s="155"/>
      <c r="G45" s="155"/>
    </row>
    <row r="46" spans="1:7">
      <c r="A46" s="152"/>
      <c r="B46" s="153"/>
      <c r="C46" s="153"/>
      <c r="D46" s="154"/>
      <c r="E46" s="155"/>
      <c r="F46" s="155"/>
      <c r="G46" s="155"/>
    </row>
    <row r="47" spans="1:7">
      <c r="A47" s="152"/>
      <c r="D47" s="157"/>
      <c r="E47" s="158"/>
      <c r="F47" s="158"/>
      <c r="G47" s="158"/>
    </row>
    <row r="48" spans="1:7">
      <c r="A48" s="106"/>
      <c r="D48" s="157"/>
      <c r="E48" s="158"/>
      <c r="F48" s="158"/>
      <c r="G48" s="158"/>
    </row>
    <row r="49" spans="1:7">
      <c r="A49" s="106"/>
      <c r="D49" s="157"/>
      <c r="E49" s="158"/>
      <c r="F49" s="158"/>
      <c r="G49" s="158"/>
    </row>
    <row r="50" spans="1:7">
      <c r="A50" s="106"/>
      <c r="D50" s="157"/>
      <c r="E50" s="158"/>
      <c r="F50" s="158"/>
      <c r="G50" s="158"/>
    </row>
    <row r="51" spans="1:7">
      <c r="A51" s="106"/>
      <c r="D51" s="157"/>
      <c r="E51" s="158"/>
      <c r="F51" s="158"/>
      <c r="G51" s="158"/>
    </row>
    <row r="52" spans="1:7">
      <c r="A52" s="106"/>
      <c r="D52" s="157"/>
      <c r="E52" s="158"/>
      <c r="F52" s="158"/>
      <c r="G52" s="158"/>
    </row>
    <row r="53" spans="1:7">
      <c r="A53" s="106"/>
      <c r="D53" s="157"/>
      <c r="E53" s="158"/>
      <c r="F53" s="158"/>
      <c r="G53" s="158"/>
    </row>
    <row r="54" spans="1:7">
      <c r="A54" s="106"/>
      <c r="D54" s="157"/>
      <c r="E54" s="158"/>
      <c r="F54" s="158"/>
      <c r="G54" s="158"/>
    </row>
    <row r="55" spans="1:7">
      <c r="A55" s="106"/>
      <c r="D55" s="157"/>
      <c r="E55" s="158"/>
      <c r="F55" s="158"/>
      <c r="G55" s="158"/>
    </row>
    <row r="56" spans="1:7">
      <c r="A56" s="106"/>
      <c r="D56" s="157"/>
      <c r="E56" s="158"/>
      <c r="F56" s="158"/>
      <c r="G56" s="158"/>
    </row>
    <row r="57" spans="1:7">
      <c r="A57" s="106"/>
      <c r="D57" s="157"/>
      <c r="E57" s="158"/>
      <c r="F57" s="158"/>
      <c r="G57" s="158"/>
    </row>
    <row r="58" spans="1:7">
      <c r="A58" s="106"/>
      <c r="D58" s="157"/>
      <c r="E58" s="158"/>
      <c r="F58" s="158"/>
      <c r="G58" s="158"/>
    </row>
    <row r="59" spans="1:7">
      <c r="A59" s="106"/>
      <c r="D59" s="157"/>
      <c r="E59" s="158"/>
      <c r="F59" s="158"/>
      <c r="G59" s="158"/>
    </row>
    <row r="60" spans="1:7">
      <c r="A60" s="106"/>
      <c r="D60" s="157"/>
      <c r="E60" s="158"/>
      <c r="F60" s="158"/>
      <c r="G60" s="158"/>
    </row>
    <row r="61" spans="1:7">
      <c r="A61" s="106"/>
      <c r="D61" s="157"/>
      <c r="E61" s="158"/>
      <c r="F61" s="158"/>
      <c r="G61" s="158"/>
    </row>
    <row r="62" spans="1:7">
      <c r="A62" s="106"/>
      <c r="D62" s="157"/>
      <c r="E62" s="158"/>
      <c r="F62" s="158"/>
      <c r="G62" s="158"/>
    </row>
    <row r="63" spans="1:7">
      <c r="A63" s="106"/>
      <c r="D63" s="157"/>
      <c r="E63" s="158"/>
      <c r="F63" s="158"/>
      <c r="G63" s="158"/>
    </row>
    <row r="64" spans="1:7">
      <c r="A64" s="106"/>
      <c r="D64" s="157"/>
      <c r="E64" s="158"/>
      <c r="F64" s="158"/>
      <c r="G64" s="158"/>
    </row>
    <row r="65" spans="1:7">
      <c r="A65" s="106"/>
      <c r="D65" s="157"/>
      <c r="E65" s="158"/>
      <c r="F65" s="158"/>
      <c r="G65" s="158"/>
    </row>
    <row r="66" spans="1:7">
      <c r="A66" s="106"/>
      <c r="D66" s="157"/>
      <c r="E66" s="158"/>
      <c r="F66" s="158"/>
      <c r="G66" s="158"/>
    </row>
    <row r="67" spans="1:7">
      <c r="A67" s="106"/>
      <c r="D67" s="157"/>
      <c r="E67" s="158"/>
      <c r="F67" s="158"/>
      <c r="G67" s="158"/>
    </row>
    <row r="68" spans="1:7">
      <c r="A68" s="106"/>
      <c r="D68" s="157"/>
      <c r="E68" s="158"/>
      <c r="F68" s="158"/>
      <c r="G68" s="158"/>
    </row>
    <row r="69" spans="1:7">
      <c r="A69" s="106"/>
      <c r="D69" s="157"/>
      <c r="E69" s="158"/>
      <c r="F69" s="158"/>
      <c r="G69" s="158"/>
    </row>
    <row r="70" spans="1:7">
      <c r="A70" s="106"/>
    </row>
    <row r="71" spans="1:7">
      <c r="A71" s="107"/>
    </row>
    <row r="72" spans="1:7">
      <c r="A72" s="107"/>
    </row>
    <row r="73" spans="1:7">
      <c r="A73" s="107"/>
    </row>
    <row r="74" spans="1:7">
      <c r="A74" s="107"/>
    </row>
    <row r="75" spans="1:7">
      <c r="A75" s="107"/>
    </row>
    <row r="76" spans="1:7">
      <c r="A76" s="107"/>
    </row>
    <row r="77" spans="1:7">
      <c r="A77" s="107"/>
    </row>
    <row r="78" spans="1:7">
      <c r="A78" s="107"/>
    </row>
    <row r="79" spans="1:7">
      <c r="A79" s="107"/>
    </row>
    <row r="80" spans="1:7">
      <c r="A80" s="107"/>
    </row>
    <row r="81" spans="1:1">
      <c r="A81" s="107"/>
    </row>
    <row r="82" spans="1:1">
      <c r="A82" s="107"/>
    </row>
    <row r="83" spans="1:1">
      <c r="A83" s="107"/>
    </row>
    <row r="84" spans="1:1">
      <c r="A84" s="107"/>
    </row>
    <row r="85" spans="1:1">
      <c r="A85" s="107"/>
    </row>
    <row r="86" spans="1:1">
      <c r="A86" s="107"/>
    </row>
    <row r="87" spans="1:1">
      <c r="A87" s="107"/>
    </row>
    <row r="88" spans="1:1">
      <c r="A88" s="107"/>
    </row>
    <row r="89" spans="1:1">
      <c r="A89" s="107"/>
    </row>
    <row r="90" spans="1:1">
      <c r="A90" s="107"/>
    </row>
    <row r="91" spans="1:1">
      <c r="A91" s="107"/>
    </row>
    <row r="92" spans="1:1">
      <c r="A92" s="107"/>
    </row>
    <row r="93" spans="1:1">
      <c r="A93" s="107"/>
    </row>
    <row r="94" spans="1:1">
      <c r="A94" s="107"/>
    </row>
    <row r="95" spans="1:1">
      <c r="A95" s="107"/>
    </row>
    <row r="96" spans="1:1">
      <c r="A96" s="107"/>
    </row>
    <row r="97" spans="1:1">
      <c r="A97" s="107"/>
    </row>
    <row r="98" spans="1:1">
      <c r="A98" s="107"/>
    </row>
    <row r="99" spans="1:1">
      <c r="A99" s="107"/>
    </row>
    <row r="100" spans="1:1">
      <c r="A100" s="107"/>
    </row>
    <row r="101" spans="1:1">
      <c r="A101" s="107"/>
    </row>
    <row r="102" spans="1:1">
      <c r="A102" s="107"/>
    </row>
    <row r="103" spans="1:1">
      <c r="A103" s="107"/>
    </row>
    <row r="104" spans="1:1">
      <c r="A104" s="107"/>
    </row>
    <row r="105" spans="1:1">
      <c r="A105" s="107"/>
    </row>
    <row r="106" spans="1:1">
      <c r="A106" s="107"/>
    </row>
    <row r="107" spans="1:1">
      <c r="A107" s="107"/>
    </row>
    <row r="108" spans="1:1">
      <c r="A108" s="107"/>
    </row>
    <row r="109" spans="1:1">
      <c r="A109" s="107"/>
    </row>
    <row r="110" spans="1:1">
      <c r="A110" s="107"/>
    </row>
    <row r="111" spans="1:1">
      <c r="A111" s="107"/>
    </row>
    <row r="112" spans="1:1">
      <c r="A112" s="107"/>
    </row>
    <row r="113" spans="1:1">
      <c r="A113" s="107"/>
    </row>
    <row r="114" spans="1:1">
      <c r="A114" s="107"/>
    </row>
    <row r="115" spans="1:1">
      <c r="A115" s="107"/>
    </row>
    <row r="116" spans="1:1">
      <c r="A116" s="107"/>
    </row>
    <row r="117" spans="1:1">
      <c r="A117" s="107"/>
    </row>
    <row r="118" spans="1:1">
      <c r="A118" s="107"/>
    </row>
    <row r="119" spans="1:1">
      <c r="A119" s="107"/>
    </row>
    <row r="120" spans="1:1">
      <c r="A120" s="107"/>
    </row>
    <row r="121" spans="1:1">
      <c r="A121" s="107"/>
    </row>
    <row r="122" spans="1:1">
      <c r="A122" s="107"/>
    </row>
    <row r="123" spans="1:1">
      <c r="A123" s="107"/>
    </row>
    <row r="124" spans="1:1">
      <c r="A124" s="107"/>
    </row>
    <row r="125" spans="1:1">
      <c r="A125" s="107"/>
    </row>
    <row r="126" spans="1:1">
      <c r="A126" s="107"/>
    </row>
    <row r="127" spans="1:1">
      <c r="A127" s="107"/>
    </row>
    <row r="128" spans="1:1">
      <c r="A128" s="107"/>
    </row>
    <row r="129" spans="1:1">
      <c r="A129" s="107"/>
    </row>
    <row r="130" spans="1:1">
      <c r="A130" s="107"/>
    </row>
    <row r="131" spans="1:1">
      <c r="A131" s="107"/>
    </row>
    <row r="132" spans="1:1">
      <c r="A132" s="107"/>
    </row>
    <row r="133" spans="1:1">
      <c r="A133" s="107"/>
    </row>
    <row r="134" spans="1:1">
      <c r="A134" s="107"/>
    </row>
    <row r="135" spans="1:1">
      <c r="A135" s="107"/>
    </row>
    <row r="136" spans="1:1">
      <c r="A136" s="107"/>
    </row>
    <row r="137" spans="1:1">
      <c r="A137" s="107"/>
    </row>
    <row r="138" spans="1:1">
      <c r="A138" s="107"/>
    </row>
    <row r="139" spans="1:1">
      <c r="A139" s="107"/>
    </row>
    <row r="140" spans="1:1">
      <c r="A140" s="107"/>
    </row>
    <row r="141" spans="1:1">
      <c r="A141" s="107"/>
    </row>
    <row r="142" spans="1:1">
      <c r="A142" s="107"/>
    </row>
    <row r="143" spans="1:1">
      <c r="A143" s="107"/>
    </row>
    <row r="144" spans="1:1">
      <c r="A144" s="107"/>
    </row>
    <row r="145" spans="1:1">
      <c r="A145" s="107"/>
    </row>
    <row r="146" spans="1:1">
      <c r="A146" s="107"/>
    </row>
    <row r="147" spans="1:1">
      <c r="A147" s="107"/>
    </row>
    <row r="148" spans="1:1">
      <c r="A148" s="107"/>
    </row>
    <row r="149" spans="1:1">
      <c r="A149" s="107"/>
    </row>
    <row r="150" spans="1:1">
      <c r="A150" s="107"/>
    </row>
    <row r="151" spans="1:1">
      <c r="A151" s="107"/>
    </row>
    <row r="152" spans="1:1">
      <c r="A152" s="107"/>
    </row>
    <row r="153" spans="1:1">
      <c r="A153" s="107"/>
    </row>
    <row r="154" spans="1:1">
      <c r="A154" s="107"/>
    </row>
    <row r="155" spans="1:1">
      <c r="A155" s="107"/>
    </row>
    <row r="156" spans="1:1">
      <c r="A156" s="107"/>
    </row>
    <row r="157" spans="1:1">
      <c r="A157" s="107"/>
    </row>
    <row r="158" spans="1:1">
      <c r="A158" s="107"/>
    </row>
    <row r="159" spans="1:1">
      <c r="A159" s="107"/>
    </row>
    <row r="160" spans="1:1">
      <c r="A160" s="107"/>
    </row>
    <row r="161" spans="1:1">
      <c r="A161" s="107"/>
    </row>
    <row r="162" spans="1:1">
      <c r="A162" s="107"/>
    </row>
    <row r="163" spans="1:1">
      <c r="A163" s="107"/>
    </row>
    <row r="164" spans="1:1">
      <c r="A164" s="107"/>
    </row>
    <row r="165" spans="1:1">
      <c r="A165" s="107"/>
    </row>
    <row r="166" spans="1:1">
      <c r="A166" s="107"/>
    </row>
    <row r="167" spans="1:1">
      <c r="A167" s="107"/>
    </row>
    <row r="168" spans="1:1">
      <c r="A168" s="107"/>
    </row>
    <row r="169" spans="1:1">
      <c r="A169" s="107"/>
    </row>
    <row r="170" spans="1:1">
      <c r="A170" s="107"/>
    </row>
    <row r="171" spans="1:1">
      <c r="A171" s="107"/>
    </row>
    <row r="172" spans="1:1">
      <c r="A172" s="107"/>
    </row>
    <row r="173" spans="1:1">
      <c r="A173" s="107"/>
    </row>
    <row r="174" spans="1:1">
      <c r="A174" s="107"/>
    </row>
    <row r="175" spans="1:1">
      <c r="A175" s="107"/>
    </row>
    <row r="176" spans="1:1">
      <c r="A176" s="107"/>
    </row>
    <row r="177" spans="1:1">
      <c r="A177" s="107"/>
    </row>
    <row r="178" spans="1:1">
      <c r="A178" s="107"/>
    </row>
    <row r="179" spans="1:1">
      <c r="A179" s="107"/>
    </row>
    <row r="180" spans="1:1">
      <c r="A180" s="107"/>
    </row>
    <row r="181" spans="1:1">
      <c r="A181" s="107"/>
    </row>
    <row r="182" spans="1:1">
      <c r="A182" s="107"/>
    </row>
    <row r="183" spans="1:1">
      <c r="A183" s="107"/>
    </row>
    <row r="184" spans="1:1">
      <c r="A184" s="107"/>
    </row>
    <row r="185" spans="1:1">
      <c r="A185" s="107"/>
    </row>
    <row r="186" spans="1:1">
      <c r="A186" s="107"/>
    </row>
    <row r="187" spans="1:1">
      <c r="A187" s="107"/>
    </row>
    <row r="188" spans="1:1">
      <c r="A188" s="107"/>
    </row>
    <row r="189" spans="1:1">
      <c r="A189" s="107"/>
    </row>
    <row r="190" spans="1:1">
      <c r="A190" s="107"/>
    </row>
    <row r="191" spans="1:1">
      <c r="A191" s="107"/>
    </row>
    <row r="192" spans="1:1">
      <c r="A192" s="107"/>
    </row>
    <row r="193" spans="1:1">
      <c r="A193" s="107"/>
    </row>
    <row r="194" spans="1:1">
      <c r="A194" s="107"/>
    </row>
    <row r="195" spans="1:1">
      <c r="A195" s="107"/>
    </row>
    <row r="196" spans="1:1">
      <c r="A196" s="107"/>
    </row>
    <row r="197" spans="1:1">
      <c r="A197" s="107"/>
    </row>
    <row r="198" spans="1:1">
      <c r="A198" s="107"/>
    </row>
    <row r="199" spans="1:1">
      <c r="A199" s="107"/>
    </row>
    <row r="200" spans="1:1">
      <c r="A200" s="107"/>
    </row>
    <row r="201" spans="1:1">
      <c r="A201" s="107"/>
    </row>
    <row r="202" spans="1:1">
      <c r="A202" s="107"/>
    </row>
    <row r="203" spans="1:1">
      <c r="A203" s="107"/>
    </row>
    <row r="204" spans="1:1">
      <c r="A204" s="107"/>
    </row>
    <row r="205" spans="1:1">
      <c r="A205" s="107"/>
    </row>
    <row r="206" spans="1:1">
      <c r="A206" s="107"/>
    </row>
    <row r="207" spans="1:1">
      <c r="A207" s="107"/>
    </row>
    <row r="208" spans="1:1">
      <c r="A208" s="107"/>
    </row>
    <row r="209" spans="1:1">
      <c r="A209" s="107"/>
    </row>
    <row r="210" spans="1:1">
      <c r="A210" s="107"/>
    </row>
    <row r="211" spans="1:1">
      <c r="A211" s="107"/>
    </row>
    <row r="212" spans="1:1">
      <c r="A212" s="107"/>
    </row>
    <row r="213" spans="1:1">
      <c r="A213" s="107"/>
    </row>
    <row r="214" spans="1:1">
      <c r="A214" s="107"/>
    </row>
    <row r="215" spans="1:1">
      <c r="A215" s="107"/>
    </row>
    <row r="216" spans="1:1">
      <c r="A216" s="107"/>
    </row>
    <row r="217" spans="1:1">
      <c r="A217" s="107"/>
    </row>
    <row r="218" spans="1:1">
      <c r="A218" s="107"/>
    </row>
    <row r="219" spans="1:1">
      <c r="A219" s="107"/>
    </row>
    <row r="220" spans="1:1">
      <c r="A220" s="107"/>
    </row>
    <row r="221" spans="1:1">
      <c r="A221" s="107"/>
    </row>
    <row r="222" spans="1:1">
      <c r="A222" s="107"/>
    </row>
    <row r="223" spans="1:1">
      <c r="A223" s="107"/>
    </row>
    <row r="224" spans="1:1">
      <c r="A224" s="107"/>
    </row>
    <row r="225" spans="1:1">
      <c r="A225" s="107"/>
    </row>
    <row r="226" spans="1:1">
      <c r="A226" s="107"/>
    </row>
    <row r="227" spans="1:1">
      <c r="A227" s="107"/>
    </row>
    <row r="228" spans="1:1">
      <c r="A228" s="107"/>
    </row>
    <row r="229" spans="1:1">
      <c r="A229" s="107"/>
    </row>
    <row r="230" spans="1:1">
      <c r="A230" s="107"/>
    </row>
    <row r="231" spans="1:1">
      <c r="A231" s="107"/>
    </row>
    <row r="232" spans="1:1">
      <c r="A232" s="107"/>
    </row>
    <row r="233" spans="1:1">
      <c r="A233" s="107"/>
    </row>
    <row r="234" spans="1:1">
      <c r="A234" s="107"/>
    </row>
    <row r="235" spans="1:1">
      <c r="A235" s="107"/>
    </row>
    <row r="236" spans="1:1">
      <c r="A236" s="107"/>
    </row>
    <row r="237" spans="1:1">
      <c r="A237" s="107"/>
    </row>
  </sheetData>
  <mergeCells count="3">
    <mergeCell ref="F14:G14"/>
    <mergeCell ref="F15:G15"/>
    <mergeCell ref="A2:G2"/>
  </mergeCells>
  <pageMargins left="0.23622047244094491" right="0.15748031496062992" top="0.19685039370078741" bottom="0.19685039370078741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2:H246"/>
  <sheetViews>
    <sheetView view="pageBreakPreview" zoomScale="60" zoomScaleNormal="100" workbookViewId="0">
      <selection activeCell="I11" sqref="I11"/>
    </sheetView>
  </sheetViews>
  <sheetFormatPr defaultColWidth="9.109375" defaultRowHeight="18"/>
  <cols>
    <col min="1" max="1" width="56.109375" style="2" customWidth="1"/>
    <col min="2" max="2" width="12.88671875" style="14" customWidth="1"/>
    <col min="3" max="3" width="15.6640625" style="49" customWidth="1"/>
    <col min="4" max="4" width="18" style="14" customWidth="1"/>
    <col min="5" max="5" width="16.6640625" style="14" customWidth="1"/>
    <col min="6" max="6" width="17" style="14" customWidth="1"/>
    <col min="7" max="7" width="16.5546875" style="14" customWidth="1"/>
    <col min="8" max="16384" width="9.109375" style="2"/>
  </cols>
  <sheetData>
    <row r="2" spans="1:7">
      <c r="A2" s="293" t="s">
        <v>216</v>
      </c>
      <c r="B2" s="293"/>
      <c r="C2" s="293"/>
      <c r="D2" s="293"/>
      <c r="E2" s="293"/>
      <c r="F2" s="293"/>
      <c r="G2" s="293"/>
    </row>
    <row r="3" spans="1:7">
      <c r="A3" s="17"/>
      <c r="B3" s="7"/>
      <c r="C3" s="7"/>
      <c r="D3" s="17"/>
      <c r="E3" s="17"/>
      <c r="F3" s="17"/>
      <c r="G3" s="7"/>
    </row>
    <row r="4" spans="1:7" ht="73.5" customHeight="1">
      <c r="A4" s="50" t="s">
        <v>105</v>
      </c>
      <c r="B4" s="51" t="s">
        <v>7</v>
      </c>
      <c r="C4" s="51" t="s">
        <v>245</v>
      </c>
      <c r="D4" s="51" t="s">
        <v>246</v>
      </c>
      <c r="E4" s="51" t="s">
        <v>247</v>
      </c>
      <c r="F4" s="51" t="s">
        <v>203</v>
      </c>
      <c r="G4" s="52" t="s">
        <v>220</v>
      </c>
    </row>
    <row r="5" spans="1:7" ht="23.25" customHeight="1">
      <c r="A5" s="33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</row>
    <row r="6" spans="1:7" s="12" customFormat="1" ht="45" customHeight="1">
      <c r="A6" s="61" t="s">
        <v>201</v>
      </c>
      <c r="B6" s="68">
        <v>1049</v>
      </c>
      <c r="C6" s="62">
        <f>SUM(C7:C15)</f>
        <v>-48.1</v>
      </c>
      <c r="D6" s="62">
        <f>SUM(D8:D15)</f>
        <v>-33.4</v>
      </c>
      <c r="E6" s="62">
        <f>SUM(E8:E15)</f>
        <v>-65</v>
      </c>
      <c r="F6" s="62">
        <f t="shared" ref="F6:F21" si="0">E6-D6</f>
        <v>-31.6</v>
      </c>
      <c r="G6" s="62">
        <f t="shared" ref="G6:G21" si="1">(E6/D6)*100</f>
        <v>194.61077844311379</v>
      </c>
    </row>
    <row r="7" spans="1:7" s="12" customFormat="1" ht="45" customHeight="1">
      <c r="A7" s="72" t="s">
        <v>269</v>
      </c>
      <c r="B7" s="68"/>
      <c r="C7" s="66">
        <v>-6.2</v>
      </c>
      <c r="D7" s="62"/>
      <c r="E7" s="62"/>
      <c r="F7" s="62"/>
      <c r="G7" s="62"/>
    </row>
    <row r="8" spans="1:7" s="12" customFormat="1" ht="45" customHeight="1">
      <c r="A8" s="69" t="s">
        <v>152</v>
      </c>
      <c r="B8" s="68"/>
      <c r="C8" s="66">
        <v>-6.2</v>
      </c>
      <c r="D8" s="66">
        <v>-10.199999999999999</v>
      </c>
      <c r="E8" s="66">
        <v>-16.600000000000001</v>
      </c>
      <c r="F8" s="66">
        <f t="shared" si="0"/>
        <v>-6.4000000000000021</v>
      </c>
      <c r="G8" s="66">
        <f t="shared" si="1"/>
        <v>162.74509803921572</v>
      </c>
    </row>
    <row r="9" spans="1:7" s="12" customFormat="1" ht="45" customHeight="1">
      <c r="A9" s="69" t="s">
        <v>257</v>
      </c>
      <c r="B9" s="68"/>
      <c r="C9" s="66">
        <v>-5.7</v>
      </c>
      <c r="D9" s="66">
        <v>-5.3</v>
      </c>
      <c r="E9" s="66">
        <v>-5.7</v>
      </c>
      <c r="F9" s="66">
        <f t="shared" si="0"/>
        <v>-0.40000000000000036</v>
      </c>
      <c r="G9" s="66">
        <f t="shared" si="1"/>
        <v>107.54716981132076</v>
      </c>
    </row>
    <row r="10" spans="1:7" s="12" customFormat="1" ht="45" customHeight="1">
      <c r="A10" s="69" t="s">
        <v>274</v>
      </c>
      <c r="B10" s="68"/>
      <c r="C10" s="66">
        <v>-3.9</v>
      </c>
      <c r="D10" s="66">
        <v>-2.9</v>
      </c>
      <c r="E10" s="66">
        <v>-1.4</v>
      </c>
      <c r="F10" s="66">
        <f t="shared" si="0"/>
        <v>1.5</v>
      </c>
      <c r="G10" s="66">
        <f t="shared" si="1"/>
        <v>48.275862068965516</v>
      </c>
    </row>
    <row r="11" spans="1:7" s="12" customFormat="1" ht="45" customHeight="1">
      <c r="A11" s="69" t="s">
        <v>258</v>
      </c>
      <c r="B11" s="68"/>
      <c r="C11" s="66">
        <v>-1.9</v>
      </c>
      <c r="D11" s="66">
        <v>-1.3</v>
      </c>
      <c r="E11" s="66">
        <v>-6.3</v>
      </c>
      <c r="F11" s="66">
        <f t="shared" si="0"/>
        <v>-5</v>
      </c>
      <c r="G11" s="66">
        <f t="shared" si="1"/>
        <v>484.61538461538458</v>
      </c>
    </row>
    <row r="12" spans="1:7" s="12" customFormat="1" ht="45" customHeight="1">
      <c r="A12" s="69" t="s">
        <v>259</v>
      </c>
      <c r="B12" s="68"/>
      <c r="C12" s="66">
        <v>-1.2</v>
      </c>
      <c r="D12" s="66">
        <v>-0.2</v>
      </c>
      <c r="E12" s="62"/>
      <c r="F12" s="66">
        <f t="shared" si="0"/>
        <v>0.2</v>
      </c>
      <c r="G12" s="66">
        <f t="shared" si="1"/>
        <v>0</v>
      </c>
    </row>
    <row r="13" spans="1:7" s="12" customFormat="1" ht="45" customHeight="1">
      <c r="A13" s="69" t="s">
        <v>260</v>
      </c>
      <c r="B13" s="68"/>
      <c r="C13" s="66">
        <v>-6.7</v>
      </c>
      <c r="D13" s="66">
        <v>-7.3</v>
      </c>
      <c r="E13" s="66">
        <v>-9.6999999999999993</v>
      </c>
      <c r="F13" s="66">
        <f t="shared" si="0"/>
        <v>-2.3999999999999995</v>
      </c>
      <c r="G13" s="66">
        <f t="shared" si="1"/>
        <v>132.87671232876713</v>
      </c>
    </row>
    <row r="14" spans="1:7" s="12" customFormat="1" ht="45" customHeight="1">
      <c r="A14" s="69" t="s">
        <v>261</v>
      </c>
      <c r="B14" s="68"/>
      <c r="C14" s="275">
        <v>-14.2</v>
      </c>
      <c r="D14" s="275">
        <v>-4.3</v>
      </c>
      <c r="E14" s="275">
        <v>-23.1</v>
      </c>
      <c r="F14" s="275">
        <f t="shared" si="0"/>
        <v>-18.8</v>
      </c>
      <c r="G14" s="66">
        <f t="shared" si="1"/>
        <v>537.20930232558146</v>
      </c>
    </row>
    <row r="15" spans="1:7" s="12" customFormat="1" ht="27.75" customHeight="1">
      <c r="A15" s="69" t="s">
        <v>273</v>
      </c>
      <c r="B15" s="68"/>
      <c r="C15" s="275">
        <v>-2.1</v>
      </c>
      <c r="D15" s="275">
        <v>-1.9</v>
      </c>
      <c r="E15" s="275">
        <v>-2.2000000000000002</v>
      </c>
      <c r="F15" s="275">
        <f t="shared" si="0"/>
        <v>-0.30000000000000027</v>
      </c>
      <c r="G15" s="66">
        <f t="shared" si="1"/>
        <v>115.78947368421053</v>
      </c>
    </row>
    <row r="16" spans="1:7" s="12" customFormat="1" ht="24" customHeight="1">
      <c r="A16" s="71" t="s">
        <v>130</v>
      </c>
      <c r="B16" s="68">
        <v>1073</v>
      </c>
      <c r="C16" s="270">
        <f>SUM(C17:C18)</f>
        <v>27.299999999999997</v>
      </c>
      <c r="D16" s="62">
        <f>SUM(D17:D18)</f>
        <v>34</v>
      </c>
      <c r="E16" s="62">
        <f>SUM(E17:E18)</f>
        <v>36.700000000000003</v>
      </c>
      <c r="F16" s="62">
        <f t="shared" si="0"/>
        <v>2.7000000000000028</v>
      </c>
      <c r="G16" s="62">
        <f t="shared" si="1"/>
        <v>107.94117647058825</v>
      </c>
    </row>
    <row r="17" spans="1:8" s="12" customFormat="1" ht="33.75" customHeight="1">
      <c r="A17" s="77" t="s">
        <v>263</v>
      </c>
      <c r="B17" s="68"/>
      <c r="C17" s="271">
        <v>26.9</v>
      </c>
      <c r="D17" s="66">
        <v>33.200000000000003</v>
      </c>
      <c r="E17" s="66">
        <v>28.5</v>
      </c>
      <c r="F17" s="66">
        <f t="shared" si="0"/>
        <v>-4.7000000000000028</v>
      </c>
      <c r="G17" s="66">
        <f t="shared" si="1"/>
        <v>85.843373493975889</v>
      </c>
    </row>
    <row r="18" spans="1:8" s="12" customFormat="1" ht="46.5" customHeight="1">
      <c r="A18" s="77" t="s">
        <v>264</v>
      </c>
      <c r="B18" s="68"/>
      <c r="C18" s="272">
        <v>0.4</v>
      </c>
      <c r="D18" s="66">
        <v>0.8</v>
      </c>
      <c r="E18" s="66">
        <v>8.1999999999999993</v>
      </c>
      <c r="F18" s="66">
        <f t="shared" si="0"/>
        <v>7.3999999999999995</v>
      </c>
      <c r="G18" s="66">
        <f t="shared" si="1"/>
        <v>1024.9999999999998</v>
      </c>
    </row>
    <row r="19" spans="1:8" s="12" customFormat="1" ht="39" customHeight="1">
      <c r="A19" s="243" t="s">
        <v>262</v>
      </c>
      <c r="B19" s="68">
        <v>1130</v>
      </c>
      <c r="C19" s="270">
        <f>SUM(C20:C21)</f>
        <v>155.1</v>
      </c>
      <c r="D19" s="62">
        <f t="shared" ref="D19:E19" si="2">SUM(D20:D21)</f>
        <v>233.2</v>
      </c>
      <c r="E19" s="62">
        <f t="shared" si="2"/>
        <v>152</v>
      </c>
      <c r="F19" s="62">
        <f t="shared" si="0"/>
        <v>-81.199999999999989</v>
      </c>
      <c r="G19" s="62">
        <f t="shared" si="1"/>
        <v>65.180102915951977</v>
      </c>
    </row>
    <row r="20" spans="1:8" s="12" customFormat="1" ht="39" customHeight="1">
      <c r="A20" s="69" t="s">
        <v>265</v>
      </c>
      <c r="B20" s="68"/>
      <c r="C20" s="271">
        <v>5.0999999999999996</v>
      </c>
      <c r="D20" s="66">
        <v>8.1999999999999993</v>
      </c>
      <c r="E20" s="66">
        <v>2</v>
      </c>
      <c r="F20" s="66">
        <f t="shared" si="0"/>
        <v>-6.1999999999999993</v>
      </c>
      <c r="G20" s="66">
        <f t="shared" si="1"/>
        <v>24.390243902439028</v>
      </c>
    </row>
    <row r="21" spans="1:8" s="12" customFormat="1" ht="23.25" customHeight="1">
      <c r="A21" s="69" t="s">
        <v>266</v>
      </c>
      <c r="B21" s="68"/>
      <c r="C21" s="273">
        <v>150</v>
      </c>
      <c r="D21" s="271">
        <v>225</v>
      </c>
      <c r="E21" s="66">
        <v>150</v>
      </c>
      <c r="F21" s="66">
        <f t="shared" si="0"/>
        <v>-75</v>
      </c>
      <c r="G21" s="66">
        <f t="shared" si="1"/>
        <v>66.666666666666657</v>
      </c>
    </row>
    <row r="22" spans="1:8">
      <c r="A22" s="36"/>
      <c r="B22" s="37"/>
      <c r="C22" s="37"/>
      <c r="D22" s="38"/>
      <c r="E22" s="39"/>
      <c r="F22" s="39"/>
      <c r="G22" s="39"/>
    </row>
    <row r="23" spans="1:8" ht="24.75" customHeight="1">
      <c r="A23" s="13" t="s">
        <v>275</v>
      </c>
      <c r="B23" s="9"/>
      <c r="C23" s="294"/>
      <c r="D23" s="294"/>
      <c r="E23" s="42"/>
      <c r="F23" s="292" t="s">
        <v>278</v>
      </c>
      <c r="G23" s="292"/>
      <c r="H23" s="28"/>
    </row>
    <row r="24" spans="1:8">
      <c r="A24" s="16" t="s">
        <v>187</v>
      </c>
      <c r="B24" s="15"/>
      <c r="C24" s="295" t="s">
        <v>192</v>
      </c>
      <c r="D24" s="295"/>
      <c r="E24" s="15"/>
      <c r="F24" s="291" t="s">
        <v>119</v>
      </c>
      <c r="G24" s="291"/>
      <c r="H24" s="11"/>
    </row>
    <row r="25" spans="1:8">
      <c r="A25" s="36"/>
      <c r="B25" s="37"/>
      <c r="C25" s="37"/>
      <c r="D25" s="38"/>
      <c r="E25" s="39"/>
      <c r="F25" s="39"/>
      <c r="G25" s="39"/>
    </row>
    <row r="26" spans="1:8">
      <c r="A26" s="36"/>
      <c r="B26" s="37"/>
      <c r="C26" s="37"/>
      <c r="D26" s="38"/>
      <c r="E26" s="39"/>
      <c r="F26" s="39"/>
      <c r="G26" s="39"/>
    </row>
    <row r="27" spans="1:8">
      <c r="A27" s="36"/>
      <c r="B27" s="37"/>
      <c r="C27" s="37"/>
      <c r="D27" s="38"/>
      <c r="E27" s="39"/>
      <c r="F27" s="39"/>
      <c r="G27" s="39"/>
    </row>
    <row r="28" spans="1:8">
      <c r="A28" s="36"/>
      <c r="B28" s="37"/>
      <c r="C28" s="37"/>
      <c r="D28" s="38"/>
      <c r="E28" s="39"/>
      <c r="F28" s="39"/>
      <c r="G28" s="39"/>
    </row>
    <row r="29" spans="1:8">
      <c r="A29" s="36"/>
      <c r="B29" s="37"/>
      <c r="C29" s="37"/>
      <c r="D29" s="38"/>
      <c r="E29" s="39"/>
      <c r="F29" s="39"/>
      <c r="G29" s="39"/>
    </row>
    <row r="30" spans="1:8">
      <c r="A30" s="36"/>
      <c r="B30" s="37"/>
      <c r="C30" s="37"/>
      <c r="D30" s="38"/>
      <c r="E30" s="39"/>
      <c r="F30" s="39"/>
      <c r="G30" s="39"/>
    </row>
    <row r="31" spans="1:8">
      <c r="A31" s="36"/>
      <c r="B31" s="37"/>
      <c r="C31" s="37"/>
      <c r="D31" s="38"/>
      <c r="E31" s="39"/>
      <c r="F31" s="39"/>
      <c r="G31" s="39"/>
    </row>
    <row r="32" spans="1:8">
      <c r="A32" s="36"/>
      <c r="B32" s="37"/>
      <c r="C32" s="37"/>
      <c r="D32" s="38"/>
      <c r="E32" s="39"/>
      <c r="F32" s="39"/>
      <c r="G32" s="39"/>
    </row>
    <row r="33" spans="1:7">
      <c r="A33" s="36"/>
      <c r="B33" s="37"/>
      <c r="C33" s="37"/>
      <c r="D33" s="38"/>
      <c r="E33" s="39"/>
      <c r="F33" s="39"/>
      <c r="G33" s="39"/>
    </row>
    <row r="34" spans="1:7">
      <c r="A34" s="36"/>
      <c r="B34" s="37"/>
      <c r="C34" s="37"/>
      <c r="D34" s="38"/>
      <c r="E34" s="39"/>
      <c r="F34" s="39"/>
      <c r="G34" s="39"/>
    </row>
    <row r="35" spans="1:7">
      <c r="A35" s="36"/>
      <c r="B35" s="37"/>
      <c r="C35" s="37"/>
      <c r="D35" s="38"/>
      <c r="E35" s="39"/>
      <c r="F35" s="39"/>
      <c r="G35" s="39"/>
    </row>
    <row r="36" spans="1:7">
      <c r="A36" s="36"/>
      <c r="B36" s="37"/>
      <c r="C36" s="37"/>
      <c r="D36" s="38"/>
      <c r="E36" s="39"/>
      <c r="F36" s="39"/>
      <c r="G36" s="39"/>
    </row>
    <row r="37" spans="1:7">
      <c r="A37" s="36"/>
      <c r="B37" s="37"/>
      <c r="C37" s="37"/>
      <c r="D37" s="38"/>
      <c r="E37" s="39"/>
      <c r="F37" s="39"/>
      <c r="G37" s="39"/>
    </row>
    <row r="38" spans="1:7">
      <c r="A38" s="36"/>
      <c r="B38" s="37"/>
      <c r="C38" s="37"/>
      <c r="D38" s="38"/>
      <c r="E38" s="39"/>
      <c r="F38" s="39"/>
      <c r="G38" s="39"/>
    </row>
    <row r="39" spans="1:7">
      <c r="A39" s="36"/>
      <c r="B39" s="37"/>
      <c r="C39" s="37"/>
      <c r="D39" s="38"/>
      <c r="E39" s="39"/>
      <c r="F39" s="39"/>
      <c r="G39" s="39"/>
    </row>
    <row r="40" spans="1:7">
      <c r="A40" s="36"/>
      <c r="B40" s="37"/>
      <c r="C40" s="37"/>
      <c r="D40" s="38"/>
      <c r="E40" s="39"/>
      <c r="F40" s="39"/>
      <c r="G40" s="39"/>
    </row>
    <row r="41" spans="1:7">
      <c r="A41" s="36"/>
      <c r="B41" s="37"/>
      <c r="C41" s="37"/>
      <c r="D41" s="38"/>
      <c r="E41" s="39"/>
      <c r="F41" s="39"/>
      <c r="G41" s="39"/>
    </row>
    <row r="42" spans="1:7">
      <c r="A42" s="36"/>
      <c r="B42" s="37"/>
      <c r="C42" s="37"/>
      <c r="D42" s="38"/>
      <c r="E42" s="39"/>
      <c r="F42" s="39"/>
      <c r="G42" s="39"/>
    </row>
    <row r="43" spans="1:7">
      <c r="A43" s="36"/>
      <c r="B43" s="37"/>
      <c r="C43" s="37"/>
      <c r="D43" s="38"/>
      <c r="E43" s="39"/>
      <c r="F43" s="39"/>
      <c r="G43" s="39"/>
    </row>
    <row r="44" spans="1:7">
      <c r="A44" s="36"/>
      <c r="B44" s="37"/>
      <c r="C44" s="37"/>
      <c r="D44" s="38"/>
      <c r="E44" s="39"/>
      <c r="F44" s="39"/>
      <c r="G44" s="39"/>
    </row>
    <row r="45" spans="1:7">
      <c r="A45" s="36"/>
      <c r="B45" s="37"/>
      <c r="C45" s="37"/>
      <c r="D45" s="38"/>
      <c r="E45" s="39"/>
      <c r="F45" s="39"/>
      <c r="G45" s="39"/>
    </row>
    <row r="46" spans="1:7">
      <c r="A46" s="36"/>
      <c r="B46" s="37"/>
      <c r="C46" s="37"/>
      <c r="D46" s="38"/>
      <c r="E46" s="39"/>
      <c r="F46" s="39"/>
      <c r="G46" s="39"/>
    </row>
    <row r="47" spans="1:7">
      <c r="A47" s="36"/>
      <c r="B47" s="37"/>
      <c r="C47" s="37"/>
      <c r="D47" s="38"/>
      <c r="E47" s="39"/>
      <c r="F47" s="39"/>
      <c r="G47" s="39"/>
    </row>
    <row r="48" spans="1:7">
      <c r="A48" s="36"/>
      <c r="B48" s="37"/>
      <c r="C48" s="37"/>
      <c r="D48" s="38"/>
      <c r="E48" s="39"/>
      <c r="F48" s="39"/>
      <c r="G48" s="39"/>
    </row>
    <row r="49" spans="1:7">
      <c r="A49" s="36"/>
      <c r="B49" s="37"/>
      <c r="C49" s="37"/>
      <c r="D49" s="38"/>
      <c r="E49" s="39"/>
      <c r="F49" s="39"/>
      <c r="G49" s="39"/>
    </row>
    <row r="50" spans="1:7">
      <c r="A50" s="36"/>
      <c r="B50" s="37"/>
      <c r="C50" s="37"/>
      <c r="D50" s="38"/>
      <c r="E50" s="39"/>
      <c r="F50" s="39"/>
      <c r="G50" s="39"/>
    </row>
    <row r="51" spans="1:7">
      <c r="A51" s="36"/>
      <c r="B51" s="37"/>
      <c r="C51" s="37"/>
      <c r="D51" s="38"/>
      <c r="E51" s="39"/>
      <c r="F51" s="39"/>
      <c r="G51" s="39"/>
    </row>
    <row r="52" spans="1:7">
      <c r="A52" s="36"/>
      <c r="B52" s="37"/>
      <c r="C52" s="37"/>
      <c r="D52" s="38"/>
      <c r="E52" s="39"/>
      <c r="F52" s="39"/>
      <c r="G52" s="39"/>
    </row>
    <row r="53" spans="1:7">
      <c r="A53" s="36"/>
      <c r="B53" s="37"/>
      <c r="C53" s="37"/>
      <c r="D53" s="38"/>
      <c r="E53" s="39"/>
      <c r="F53" s="39"/>
      <c r="G53" s="39"/>
    </row>
    <row r="54" spans="1:7">
      <c r="A54" s="36"/>
      <c r="B54" s="37"/>
      <c r="C54" s="37"/>
      <c r="D54" s="38"/>
      <c r="E54" s="39"/>
      <c r="F54" s="39"/>
      <c r="G54" s="39"/>
    </row>
    <row r="55" spans="1:7">
      <c r="A55" s="36"/>
      <c r="B55" s="37"/>
      <c r="C55" s="37"/>
      <c r="D55" s="38"/>
      <c r="E55" s="39"/>
      <c r="F55" s="39"/>
      <c r="G55" s="39"/>
    </row>
    <row r="56" spans="1:7">
      <c r="A56" s="36"/>
      <c r="D56" s="40"/>
      <c r="E56" s="41"/>
      <c r="F56" s="41"/>
      <c r="G56" s="41"/>
    </row>
    <row r="57" spans="1:7">
      <c r="A57" s="5"/>
      <c r="D57" s="40"/>
      <c r="E57" s="41"/>
      <c r="F57" s="41"/>
      <c r="G57" s="41"/>
    </row>
    <row r="58" spans="1:7">
      <c r="A58" s="5"/>
      <c r="D58" s="40"/>
      <c r="E58" s="41"/>
      <c r="F58" s="41"/>
      <c r="G58" s="41"/>
    </row>
    <row r="59" spans="1:7">
      <c r="A59" s="5"/>
      <c r="D59" s="40"/>
      <c r="E59" s="41"/>
      <c r="F59" s="41"/>
      <c r="G59" s="41"/>
    </row>
    <row r="60" spans="1:7">
      <c r="A60" s="5"/>
      <c r="D60" s="40"/>
      <c r="E60" s="41"/>
      <c r="F60" s="41"/>
      <c r="G60" s="41"/>
    </row>
    <row r="61" spans="1:7">
      <c r="A61" s="5"/>
      <c r="D61" s="40"/>
      <c r="E61" s="41"/>
      <c r="F61" s="41"/>
      <c r="G61" s="41"/>
    </row>
    <row r="62" spans="1:7">
      <c r="A62" s="5"/>
      <c r="D62" s="40"/>
      <c r="E62" s="41"/>
      <c r="F62" s="41"/>
      <c r="G62" s="41"/>
    </row>
    <row r="63" spans="1:7">
      <c r="A63" s="5"/>
      <c r="D63" s="40"/>
      <c r="E63" s="41"/>
      <c r="F63" s="41"/>
      <c r="G63" s="41"/>
    </row>
    <row r="64" spans="1:7">
      <c r="A64" s="5"/>
      <c r="D64" s="40"/>
      <c r="E64" s="41"/>
      <c r="F64" s="41"/>
      <c r="G64" s="41"/>
    </row>
    <row r="65" spans="1:7">
      <c r="A65" s="5"/>
      <c r="D65" s="40"/>
      <c r="E65" s="41"/>
      <c r="F65" s="41"/>
      <c r="G65" s="41"/>
    </row>
    <row r="66" spans="1:7">
      <c r="A66" s="5"/>
      <c r="D66" s="40"/>
      <c r="E66" s="41"/>
      <c r="F66" s="41"/>
      <c r="G66" s="41"/>
    </row>
    <row r="67" spans="1:7">
      <c r="A67" s="5"/>
      <c r="D67" s="40"/>
      <c r="E67" s="41"/>
      <c r="F67" s="41"/>
      <c r="G67" s="41"/>
    </row>
    <row r="68" spans="1:7">
      <c r="A68" s="5"/>
      <c r="D68" s="40"/>
      <c r="E68" s="41"/>
      <c r="F68" s="41"/>
      <c r="G68" s="41"/>
    </row>
    <row r="69" spans="1:7">
      <c r="A69" s="5"/>
      <c r="D69" s="40"/>
      <c r="E69" s="41"/>
      <c r="F69" s="41"/>
      <c r="G69" s="41"/>
    </row>
    <row r="70" spans="1:7">
      <c r="A70" s="5"/>
      <c r="D70" s="40"/>
      <c r="E70" s="41"/>
      <c r="F70" s="41"/>
      <c r="G70" s="41"/>
    </row>
    <row r="71" spans="1:7">
      <c r="A71" s="5"/>
      <c r="D71" s="40"/>
      <c r="E71" s="41"/>
      <c r="F71" s="41"/>
      <c r="G71" s="41"/>
    </row>
    <row r="72" spans="1:7">
      <c r="A72" s="5"/>
      <c r="D72" s="40"/>
      <c r="E72" s="41"/>
      <c r="F72" s="41"/>
      <c r="G72" s="41"/>
    </row>
    <row r="73" spans="1:7">
      <c r="A73" s="5"/>
      <c r="D73" s="40"/>
      <c r="E73" s="41"/>
      <c r="F73" s="41"/>
      <c r="G73" s="41"/>
    </row>
    <row r="74" spans="1:7">
      <c r="A74" s="5"/>
      <c r="D74" s="40"/>
      <c r="E74" s="41"/>
      <c r="F74" s="41"/>
      <c r="G74" s="41"/>
    </row>
    <row r="75" spans="1:7">
      <c r="A75" s="5"/>
      <c r="D75" s="40"/>
      <c r="E75" s="41"/>
      <c r="F75" s="41"/>
      <c r="G75" s="41"/>
    </row>
    <row r="76" spans="1:7">
      <c r="A76" s="5"/>
      <c r="D76" s="40"/>
      <c r="E76" s="41"/>
      <c r="F76" s="41"/>
      <c r="G76" s="41"/>
    </row>
    <row r="77" spans="1:7">
      <c r="A77" s="5"/>
      <c r="D77" s="40"/>
      <c r="E77" s="41"/>
      <c r="F77" s="41"/>
      <c r="G77" s="41"/>
    </row>
    <row r="78" spans="1:7">
      <c r="A78" s="5"/>
      <c r="D78" s="40"/>
      <c r="E78" s="41"/>
      <c r="F78" s="41"/>
      <c r="G78" s="41"/>
    </row>
    <row r="79" spans="1:7">
      <c r="A79" s="5"/>
    </row>
    <row r="80" spans="1:7">
      <c r="A80" s="6"/>
    </row>
    <row r="81" spans="1:1">
      <c r="A81" s="6"/>
    </row>
    <row r="82" spans="1:1">
      <c r="A82" s="6"/>
    </row>
    <row r="83" spans="1:1">
      <c r="A83" s="6"/>
    </row>
    <row r="84" spans="1:1">
      <c r="A84" s="6"/>
    </row>
    <row r="85" spans="1:1">
      <c r="A85" s="6"/>
    </row>
    <row r="86" spans="1:1">
      <c r="A86" s="6"/>
    </row>
    <row r="87" spans="1:1">
      <c r="A87" s="6"/>
    </row>
    <row r="88" spans="1:1">
      <c r="A88" s="6"/>
    </row>
    <row r="89" spans="1:1">
      <c r="A89" s="6"/>
    </row>
    <row r="90" spans="1:1">
      <c r="A90" s="6"/>
    </row>
    <row r="91" spans="1:1">
      <c r="A91" s="6"/>
    </row>
    <row r="92" spans="1:1">
      <c r="A92" s="6"/>
    </row>
    <row r="93" spans="1:1">
      <c r="A93" s="6"/>
    </row>
    <row r="94" spans="1:1">
      <c r="A94" s="6"/>
    </row>
    <row r="95" spans="1:1">
      <c r="A95" s="6"/>
    </row>
    <row r="96" spans="1:1">
      <c r="A96" s="6"/>
    </row>
    <row r="97" spans="1:1">
      <c r="A97" s="6"/>
    </row>
    <row r="98" spans="1:1">
      <c r="A98" s="6"/>
    </row>
    <row r="99" spans="1:1">
      <c r="A99" s="6"/>
    </row>
    <row r="100" spans="1:1">
      <c r="A100" s="6"/>
    </row>
    <row r="101" spans="1:1">
      <c r="A101" s="6"/>
    </row>
    <row r="102" spans="1:1">
      <c r="A102" s="6"/>
    </row>
    <row r="103" spans="1:1">
      <c r="A103" s="6"/>
    </row>
    <row r="104" spans="1:1">
      <c r="A104" s="6"/>
    </row>
    <row r="105" spans="1:1">
      <c r="A105" s="6"/>
    </row>
    <row r="106" spans="1:1">
      <c r="A106" s="6"/>
    </row>
    <row r="107" spans="1:1">
      <c r="A107" s="6"/>
    </row>
    <row r="108" spans="1:1">
      <c r="A108" s="6"/>
    </row>
    <row r="109" spans="1:1">
      <c r="A109" s="6"/>
    </row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  <row r="148" spans="1:1">
      <c r="A148" s="6"/>
    </row>
    <row r="149" spans="1:1">
      <c r="A149" s="6"/>
    </row>
    <row r="150" spans="1:1">
      <c r="A150" s="6"/>
    </row>
    <row r="151" spans="1:1">
      <c r="A151" s="6"/>
    </row>
    <row r="152" spans="1:1">
      <c r="A152" s="6"/>
    </row>
    <row r="153" spans="1:1">
      <c r="A153" s="6"/>
    </row>
    <row r="154" spans="1:1">
      <c r="A154" s="6"/>
    </row>
    <row r="155" spans="1:1">
      <c r="A155" s="6"/>
    </row>
    <row r="156" spans="1:1">
      <c r="A156" s="6"/>
    </row>
    <row r="157" spans="1:1">
      <c r="A157" s="6"/>
    </row>
    <row r="158" spans="1:1">
      <c r="A158" s="6"/>
    </row>
    <row r="159" spans="1:1">
      <c r="A159" s="6"/>
    </row>
    <row r="160" spans="1:1">
      <c r="A160" s="6"/>
    </row>
    <row r="161" spans="1:1">
      <c r="A161" s="6"/>
    </row>
    <row r="162" spans="1:1">
      <c r="A162" s="6"/>
    </row>
    <row r="163" spans="1:1">
      <c r="A163" s="6"/>
    </row>
    <row r="164" spans="1:1">
      <c r="A164" s="6"/>
    </row>
    <row r="165" spans="1:1">
      <c r="A165" s="6"/>
    </row>
    <row r="166" spans="1:1">
      <c r="A166" s="6"/>
    </row>
    <row r="167" spans="1:1">
      <c r="A167" s="6"/>
    </row>
    <row r="168" spans="1:1">
      <c r="A168" s="6"/>
    </row>
    <row r="169" spans="1:1">
      <c r="A169" s="6"/>
    </row>
    <row r="170" spans="1:1">
      <c r="A170" s="6"/>
    </row>
    <row r="171" spans="1:1">
      <c r="A171" s="6"/>
    </row>
    <row r="172" spans="1:1">
      <c r="A172" s="6"/>
    </row>
    <row r="173" spans="1:1">
      <c r="A173" s="6"/>
    </row>
    <row r="174" spans="1:1">
      <c r="A174" s="6"/>
    </row>
    <row r="175" spans="1:1">
      <c r="A175" s="6"/>
    </row>
    <row r="176" spans="1:1">
      <c r="A176" s="6"/>
    </row>
    <row r="177" spans="1:1">
      <c r="A177" s="6"/>
    </row>
    <row r="178" spans="1:1">
      <c r="A178" s="6"/>
    </row>
    <row r="179" spans="1:1">
      <c r="A179" s="6"/>
    </row>
    <row r="180" spans="1:1">
      <c r="A180" s="6"/>
    </row>
    <row r="181" spans="1:1">
      <c r="A181" s="6"/>
    </row>
    <row r="182" spans="1:1">
      <c r="A182" s="6"/>
    </row>
    <row r="183" spans="1:1">
      <c r="A183" s="6"/>
    </row>
    <row r="184" spans="1:1">
      <c r="A184" s="6"/>
    </row>
    <row r="185" spans="1:1">
      <c r="A185" s="6"/>
    </row>
    <row r="186" spans="1:1">
      <c r="A186" s="6"/>
    </row>
    <row r="187" spans="1:1">
      <c r="A187" s="6"/>
    </row>
    <row r="188" spans="1:1">
      <c r="A188" s="6"/>
    </row>
    <row r="189" spans="1:1">
      <c r="A189" s="6"/>
    </row>
    <row r="190" spans="1:1">
      <c r="A190" s="6"/>
    </row>
    <row r="191" spans="1:1">
      <c r="A191" s="6"/>
    </row>
    <row r="192" spans="1:1">
      <c r="A192" s="6"/>
    </row>
    <row r="193" spans="1:1">
      <c r="A193" s="6"/>
    </row>
    <row r="194" spans="1:1">
      <c r="A194" s="6"/>
    </row>
    <row r="195" spans="1:1">
      <c r="A195" s="6"/>
    </row>
    <row r="196" spans="1:1">
      <c r="A196" s="6"/>
    </row>
    <row r="197" spans="1:1">
      <c r="A197" s="6"/>
    </row>
    <row r="198" spans="1:1">
      <c r="A198" s="6"/>
    </row>
    <row r="199" spans="1:1">
      <c r="A199" s="6"/>
    </row>
    <row r="200" spans="1:1">
      <c r="A200" s="6"/>
    </row>
    <row r="201" spans="1:1">
      <c r="A201" s="6"/>
    </row>
    <row r="202" spans="1:1">
      <c r="A202" s="6"/>
    </row>
    <row r="203" spans="1:1">
      <c r="A203" s="6"/>
    </row>
    <row r="204" spans="1:1">
      <c r="A204" s="6"/>
    </row>
    <row r="205" spans="1:1">
      <c r="A205" s="6"/>
    </row>
    <row r="206" spans="1:1">
      <c r="A206" s="6"/>
    </row>
    <row r="207" spans="1:1">
      <c r="A207" s="6"/>
    </row>
    <row r="208" spans="1:1">
      <c r="A208" s="6"/>
    </row>
    <row r="209" spans="1:1">
      <c r="A209" s="6"/>
    </row>
    <row r="210" spans="1:1">
      <c r="A210" s="6"/>
    </row>
    <row r="211" spans="1:1">
      <c r="A211" s="6"/>
    </row>
    <row r="212" spans="1:1">
      <c r="A212" s="6"/>
    </row>
    <row r="213" spans="1:1">
      <c r="A213" s="6"/>
    </row>
    <row r="214" spans="1:1">
      <c r="A214" s="6"/>
    </row>
    <row r="215" spans="1:1">
      <c r="A215" s="6"/>
    </row>
    <row r="216" spans="1:1">
      <c r="A216" s="6"/>
    </row>
    <row r="217" spans="1:1">
      <c r="A217" s="6"/>
    </row>
    <row r="218" spans="1:1">
      <c r="A218" s="6"/>
    </row>
    <row r="219" spans="1:1">
      <c r="A219" s="6"/>
    </row>
    <row r="220" spans="1:1">
      <c r="A220" s="6"/>
    </row>
    <row r="221" spans="1:1">
      <c r="A221" s="6"/>
    </row>
    <row r="222" spans="1:1">
      <c r="A222" s="6"/>
    </row>
    <row r="223" spans="1:1">
      <c r="A223" s="6"/>
    </row>
    <row r="224" spans="1:1">
      <c r="A224" s="6"/>
    </row>
    <row r="225" spans="1:1">
      <c r="A225" s="6"/>
    </row>
    <row r="226" spans="1:1">
      <c r="A226" s="6"/>
    </row>
    <row r="227" spans="1:1">
      <c r="A227" s="6"/>
    </row>
    <row r="228" spans="1:1">
      <c r="A228" s="6"/>
    </row>
    <row r="229" spans="1:1">
      <c r="A229" s="6"/>
    </row>
    <row r="230" spans="1:1">
      <c r="A230" s="6"/>
    </row>
    <row r="231" spans="1:1">
      <c r="A231" s="6"/>
    </row>
    <row r="232" spans="1:1">
      <c r="A232" s="6"/>
    </row>
    <row r="233" spans="1:1">
      <c r="A233" s="6"/>
    </row>
    <row r="234" spans="1:1">
      <c r="A234" s="6"/>
    </row>
    <row r="235" spans="1:1">
      <c r="A235" s="6"/>
    </row>
    <row r="236" spans="1:1">
      <c r="A236" s="6"/>
    </row>
    <row r="237" spans="1:1">
      <c r="A237" s="6"/>
    </row>
    <row r="238" spans="1:1">
      <c r="A238" s="6"/>
    </row>
    <row r="239" spans="1:1">
      <c r="A239" s="6"/>
    </row>
    <row r="240" spans="1:1">
      <c r="A240" s="6"/>
    </row>
    <row r="241" spans="1:1">
      <c r="A241" s="6"/>
    </row>
    <row r="242" spans="1:1">
      <c r="A242" s="6"/>
    </row>
    <row r="243" spans="1:1">
      <c r="A243" s="6"/>
    </row>
    <row r="244" spans="1:1">
      <c r="A244" s="6"/>
    </row>
    <row r="245" spans="1:1">
      <c r="A245" s="6"/>
    </row>
    <row r="246" spans="1:1">
      <c r="A246" s="6"/>
    </row>
  </sheetData>
  <mergeCells count="5">
    <mergeCell ref="F24:G24"/>
    <mergeCell ref="F23:G23"/>
    <mergeCell ref="A2:G2"/>
    <mergeCell ref="C23:D23"/>
    <mergeCell ref="C24:D24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98"/>
  <sheetViews>
    <sheetView view="pageBreakPreview" zoomScale="75" zoomScaleNormal="75" zoomScaleSheetLayoutView="75" workbookViewId="0">
      <pane xSplit="2" ySplit="5" topLeftCell="C9" activePane="bottomRight" state="frozen"/>
      <selection pane="topRight" activeCell="C1" sqref="C1"/>
      <selection pane="bottomLeft" activeCell="A5" sqref="A5"/>
      <selection pane="bottomRight" activeCell="G9" sqref="G9"/>
    </sheetView>
  </sheetViews>
  <sheetFormatPr defaultColWidth="9.109375" defaultRowHeight="18"/>
  <cols>
    <col min="1" max="1" width="85" style="114" customWidth="1"/>
    <col min="2" max="2" width="15.33203125" style="115" customWidth="1"/>
    <col min="3" max="7" width="18.6640625" style="115" customWidth="1"/>
    <col min="8" max="8" width="15" style="115" customWidth="1"/>
    <col min="9" max="9" width="10" style="114" customWidth="1"/>
    <col min="10" max="10" width="9.5546875" style="114" customWidth="1"/>
    <col min="11" max="16384" width="9.109375" style="114"/>
  </cols>
  <sheetData>
    <row r="1" spans="1:8">
      <c r="H1" s="116" t="s">
        <v>178</v>
      </c>
    </row>
    <row r="2" spans="1:8" ht="22.8">
      <c r="A2" s="296" t="s">
        <v>77</v>
      </c>
      <c r="B2" s="296"/>
      <c r="C2" s="296"/>
      <c r="D2" s="296"/>
      <c r="E2" s="296"/>
      <c r="F2" s="296"/>
      <c r="G2" s="296"/>
      <c r="H2" s="296"/>
    </row>
    <row r="3" spans="1:8">
      <c r="A3" s="301" t="s">
        <v>194</v>
      </c>
      <c r="B3" s="301"/>
      <c r="C3" s="301"/>
      <c r="D3" s="301"/>
      <c r="E3" s="301"/>
      <c r="F3" s="301"/>
      <c r="G3" s="301"/>
      <c r="H3" s="301"/>
    </row>
    <row r="4" spans="1:8" ht="52.5" customHeight="1">
      <c r="A4" s="302" t="s">
        <v>105</v>
      </c>
      <c r="B4" s="303" t="s">
        <v>7</v>
      </c>
      <c r="C4" s="304" t="s">
        <v>170</v>
      </c>
      <c r="D4" s="304"/>
      <c r="E4" s="302" t="s">
        <v>244</v>
      </c>
      <c r="F4" s="302"/>
      <c r="G4" s="302"/>
      <c r="H4" s="302"/>
    </row>
    <row r="5" spans="1:8" ht="58.5" customHeight="1">
      <c r="A5" s="302"/>
      <c r="B5" s="303"/>
      <c r="C5" s="117" t="s">
        <v>243</v>
      </c>
      <c r="D5" s="117" t="s">
        <v>242</v>
      </c>
      <c r="E5" s="117" t="s">
        <v>99</v>
      </c>
      <c r="F5" s="117" t="s">
        <v>95</v>
      </c>
      <c r="G5" s="118" t="s">
        <v>102</v>
      </c>
      <c r="H5" s="118" t="s">
        <v>103</v>
      </c>
    </row>
    <row r="6" spans="1:8">
      <c r="A6" s="119">
        <v>1</v>
      </c>
      <c r="B6" s="120">
        <v>2</v>
      </c>
      <c r="C6" s="119">
        <v>3</v>
      </c>
      <c r="D6" s="120">
        <v>4</v>
      </c>
      <c r="E6" s="119">
        <v>5</v>
      </c>
      <c r="F6" s="120">
        <v>6</v>
      </c>
      <c r="G6" s="119">
        <v>7</v>
      </c>
      <c r="H6" s="120">
        <v>8</v>
      </c>
    </row>
    <row r="7" spans="1:8" ht="33" customHeight="1">
      <c r="A7" s="298" t="s">
        <v>76</v>
      </c>
      <c r="B7" s="298"/>
      <c r="C7" s="298"/>
      <c r="D7" s="298"/>
      <c r="E7" s="298"/>
      <c r="F7" s="298"/>
      <c r="G7" s="298"/>
      <c r="H7" s="298"/>
    </row>
    <row r="8" spans="1:8" ht="42.75" customHeight="1">
      <c r="A8" s="121" t="s">
        <v>36</v>
      </c>
      <c r="B8" s="122">
        <v>2000</v>
      </c>
      <c r="C8" s="147">
        <v>1866.9</v>
      </c>
      <c r="D8" s="147">
        <v>2008.5</v>
      </c>
      <c r="E8" s="147">
        <v>2008.6</v>
      </c>
      <c r="F8" s="147">
        <v>2008.5</v>
      </c>
      <c r="G8" s="123" t="s">
        <v>16</v>
      </c>
      <c r="H8" s="124" t="s">
        <v>16</v>
      </c>
    </row>
    <row r="9" spans="1:8" ht="36">
      <c r="A9" s="125" t="s">
        <v>135</v>
      </c>
      <c r="B9" s="126">
        <v>2010</v>
      </c>
      <c r="C9" s="149">
        <v>-7.5</v>
      </c>
      <c r="D9" s="149">
        <v>-1.6</v>
      </c>
      <c r="E9" s="149">
        <v>-11.3</v>
      </c>
      <c r="F9" s="149">
        <v>-1.6</v>
      </c>
      <c r="G9" s="149">
        <f t="shared" ref="G9:G16" si="0">F9-E9</f>
        <v>9.7000000000000011</v>
      </c>
      <c r="H9" s="128">
        <f t="shared" ref="H9:H42" si="1">(F9/E9)*100</f>
        <v>14.159292035398231</v>
      </c>
    </row>
    <row r="10" spans="1:8" ht="39.75" customHeight="1">
      <c r="A10" s="129" t="s">
        <v>238</v>
      </c>
      <c r="B10" s="126">
        <v>2011</v>
      </c>
      <c r="C10" s="149">
        <v>-7.5</v>
      </c>
      <c r="D10" s="149">
        <v>-1.6</v>
      </c>
      <c r="E10" s="149">
        <v>-11.3</v>
      </c>
      <c r="F10" s="149">
        <v>-1.6</v>
      </c>
      <c r="G10" s="149">
        <f t="shared" si="0"/>
        <v>9.7000000000000011</v>
      </c>
      <c r="H10" s="128">
        <f t="shared" si="1"/>
        <v>14.159292035398231</v>
      </c>
    </row>
    <row r="11" spans="1:8" ht="31.5" customHeight="1">
      <c r="A11" s="129" t="s">
        <v>82</v>
      </c>
      <c r="B11" s="126">
        <v>2020</v>
      </c>
      <c r="C11" s="127"/>
      <c r="D11" s="127"/>
      <c r="E11" s="127"/>
      <c r="F11" s="127"/>
      <c r="G11" s="127">
        <f t="shared" si="0"/>
        <v>0</v>
      </c>
      <c r="H11" s="263" t="e">
        <f t="shared" si="1"/>
        <v>#DIV/0!</v>
      </c>
    </row>
    <row r="12" spans="1:8" ht="31.5" customHeight="1">
      <c r="A12" s="129" t="s">
        <v>42</v>
      </c>
      <c r="B12" s="126">
        <v>2030</v>
      </c>
      <c r="C12" s="127" t="s">
        <v>124</v>
      </c>
      <c r="D12" s="127" t="s">
        <v>124</v>
      </c>
      <c r="E12" s="127" t="s">
        <v>124</v>
      </c>
      <c r="F12" s="127" t="s">
        <v>124</v>
      </c>
      <c r="G12" s="262" t="e">
        <f t="shared" si="0"/>
        <v>#VALUE!</v>
      </c>
      <c r="H12" s="263" t="e">
        <f t="shared" si="1"/>
        <v>#VALUE!</v>
      </c>
    </row>
    <row r="13" spans="1:8" ht="31.5" customHeight="1">
      <c r="A13" s="129" t="s">
        <v>72</v>
      </c>
      <c r="B13" s="126">
        <v>2031</v>
      </c>
      <c r="C13" s="127" t="s">
        <v>124</v>
      </c>
      <c r="D13" s="127" t="s">
        <v>124</v>
      </c>
      <c r="E13" s="127" t="s">
        <v>124</v>
      </c>
      <c r="F13" s="127" t="s">
        <v>124</v>
      </c>
      <c r="G13" s="262" t="e">
        <f t="shared" si="0"/>
        <v>#VALUE!</v>
      </c>
      <c r="H13" s="263" t="e">
        <f t="shared" si="1"/>
        <v>#VALUE!</v>
      </c>
    </row>
    <row r="14" spans="1:8" ht="31.5" customHeight="1">
      <c r="A14" s="129" t="s">
        <v>13</v>
      </c>
      <c r="B14" s="126">
        <v>2040</v>
      </c>
      <c r="C14" s="127" t="s">
        <v>124</v>
      </c>
      <c r="D14" s="127" t="s">
        <v>124</v>
      </c>
      <c r="E14" s="127" t="s">
        <v>124</v>
      </c>
      <c r="F14" s="127" t="s">
        <v>124</v>
      </c>
      <c r="G14" s="262" t="e">
        <f t="shared" si="0"/>
        <v>#VALUE!</v>
      </c>
      <c r="H14" s="263" t="e">
        <f t="shared" si="1"/>
        <v>#VALUE!</v>
      </c>
    </row>
    <row r="15" spans="1:8" ht="31.5" customHeight="1">
      <c r="A15" s="129" t="s">
        <v>64</v>
      </c>
      <c r="B15" s="126">
        <v>2050</v>
      </c>
      <c r="C15" s="127" t="s">
        <v>124</v>
      </c>
      <c r="D15" s="127" t="s">
        <v>124</v>
      </c>
      <c r="E15" s="127" t="s">
        <v>124</v>
      </c>
      <c r="F15" s="127" t="s">
        <v>124</v>
      </c>
      <c r="G15" s="262" t="e">
        <f t="shared" si="0"/>
        <v>#VALUE!</v>
      </c>
      <c r="H15" s="263" t="e">
        <f t="shared" si="1"/>
        <v>#VALUE!</v>
      </c>
    </row>
    <row r="16" spans="1:8" ht="31.5" customHeight="1">
      <c r="A16" s="129" t="s">
        <v>65</v>
      </c>
      <c r="B16" s="126">
        <v>2060</v>
      </c>
      <c r="C16" s="127" t="s">
        <v>124</v>
      </c>
      <c r="D16" s="127" t="s">
        <v>124</v>
      </c>
      <c r="E16" s="127" t="s">
        <v>124</v>
      </c>
      <c r="F16" s="127" t="s">
        <v>124</v>
      </c>
      <c r="G16" s="262" t="e">
        <f t="shared" si="0"/>
        <v>#VALUE!</v>
      </c>
      <c r="H16" s="263" t="e">
        <f t="shared" si="1"/>
        <v>#VALUE!</v>
      </c>
    </row>
    <row r="17" spans="1:8" ht="45.75" customHeight="1">
      <c r="A17" s="121" t="s">
        <v>37</v>
      </c>
      <c r="B17" s="122">
        <v>2070</v>
      </c>
      <c r="C17" s="147">
        <f>SUM(C8,C9,C11,C12,C14,C15,C16)+'I. Фін результат'!C79</f>
        <v>1934.3000000000002</v>
      </c>
      <c r="D17" s="147">
        <f>SUM(D8,D9,D11,D12,D14,D15,D16)+'I. Фін результат'!D79</f>
        <v>2022.8000000000002</v>
      </c>
      <c r="E17" s="147">
        <f>SUM(E8,E9,E11,E12,E14,E15,E16)+'I. Фін результат'!E79</f>
        <v>2110.6</v>
      </c>
      <c r="F17" s="147">
        <f>SUM(F8,F9,F11,F12,F14,F15,F16)+'I. Фін результат'!F79</f>
        <v>2022.8000000000002</v>
      </c>
      <c r="G17" s="123" t="s">
        <v>16</v>
      </c>
      <c r="H17" s="124" t="s">
        <v>16</v>
      </c>
    </row>
    <row r="18" spans="1:8" ht="30.75" customHeight="1">
      <c r="A18" s="298" t="s">
        <v>182</v>
      </c>
      <c r="B18" s="298"/>
      <c r="C18" s="298"/>
      <c r="D18" s="298"/>
      <c r="E18" s="298"/>
      <c r="F18" s="298"/>
      <c r="G18" s="298"/>
      <c r="H18" s="298"/>
    </row>
    <row r="19" spans="1:8" ht="44.25" customHeight="1">
      <c r="A19" s="121" t="s">
        <v>183</v>
      </c>
      <c r="B19" s="122">
        <v>2110</v>
      </c>
      <c r="C19" s="147">
        <f>SUM(C20:C26)</f>
        <v>7</v>
      </c>
      <c r="D19" s="147">
        <f>SUM(D20:D26)</f>
        <v>6.2</v>
      </c>
      <c r="E19" s="147">
        <f>SUM(E20:E26)</f>
        <v>6.6</v>
      </c>
      <c r="F19" s="147">
        <f>SUM(F20:F26)</f>
        <v>6.2</v>
      </c>
      <c r="G19" s="147">
        <f>F19-E19</f>
        <v>-0.39999999999999947</v>
      </c>
      <c r="H19" s="124">
        <f t="shared" si="1"/>
        <v>93.939393939393938</v>
      </c>
    </row>
    <row r="20" spans="1:8" ht="33" customHeight="1">
      <c r="A20" s="129" t="s">
        <v>149</v>
      </c>
      <c r="B20" s="126">
        <v>2111</v>
      </c>
      <c r="C20" s="127"/>
      <c r="D20" s="127"/>
      <c r="E20" s="127"/>
      <c r="F20" s="127"/>
      <c r="G20" s="127">
        <f>F20-E20</f>
        <v>0</v>
      </c>
      <c r="H20" s="263" t="e">
        <f t="shared" si="1"/>
        <v>#DIV/0!</v>
      </c>
    </row>
    <row r="21" spans="1:8" ht="45.75" customHeight="1">
      <c r="A21" s="129" t="s">
        <v>150</v>
      </c>
      <c r="B21" s="126">
        <v>2112</v>
      </c>
      <c r="C21" s="127" t="s">
        <v>124</v>
      </c>
      <c r="D21" s="127" t="s">
        <v>124</v>
      </c>
      <c r="E21" s="127" t="s">
        <v>124</v>
      </c>
      <c r="F21" s="127" t="s">
        <v>124</v>
      </c>
      <c r="G21" s="262" t="e">
        <f>F21-E21</f>
        <v>#VALUE!</v>
      </c>
      <c r="H21" s="263" t="e">
        <f t="shared" si="1"/>
        <v>#VALUE!</v>
      </c>
    </row>
    <row r="22" spans="1:8" ht="25.5" customHeight="1">
      <c r="A22" s="129" t="s">
        <v>51</v>
      </c>
      <c r="B22" s="126">
        <v>2113</v>
      </c>
      <c r="C22" s="127"/>
      <c r="D22" s="127"/>
      <c r="E22" s="127"/>
      <c r="F22" s="127"/>
      <c r="G22" s="127">
        <f>F22-E22</f>
        <v>0</v>
      </c>
      <c r="H22" s="263" t="e">
        <f t="shared" si="1"/>
        <v>#DIV/0!</v>
      </c>
    </row>
    <row r="23" spans="1:8" ht="25.5" customHeight="1">
      <c r="A23" s="129" t="s">
        <v>56</v>
      </c>
      <c r="B23" s="126">
        <v>2114</v>
      </c>
      <c r="C23" s="127"/>
      <c r="D23" s="127"/>
      <c r="E23" s="127"/>
      <c r="F23" s="127"/>
      <c r="G23" s="127">
        <f t="shared" ref="G23:G43" si="2">F23-E23</f>
        <v>0</v>
      </c>
      <c r="H23" s="263" t="e">
        <f t="shared" si="1"/>
        <v>#DIV/0!</v>
      </c>
    </row>
    <row r="24" spans="1:8" ht="25.5" customHeight="1">
      <c r="A24" s="129" t="s">
        <v>159</v>
      </c>
      <c r="B24" s="126">
        <v>2115</v>
      </c>
      <c r="C24" s="127"/>
      <c r="D24" s="127"/>
      <c r="E24" s="127"/>
      <c r="F24" s="127"/>
      <c r="G24" s="127">
        <f t="shared" si="2"/>
        <v>0</v>
      </c>
      <c r="H24" s="263" t="e">
        <f t="shared" si="1"/>
        <v>#DIV/0!</v>
      </c>
    </row>
    <row r="25" spans="1:8" ht="25.5" customHeight="1">
      <c r="A25" s="129" t="s">
        <v>190</v>
      </c>
      <c r="B25" s="126">
        <v>2116</v>
      </c>
      <c r="C25" s="149">
        <v>7</v>
      </c>
      <c r="D25" s="149">
        <v>6.2</v>
      </c>
      <c r="E25" s="149">
        <v>6.6</v>
      </c>
      <c r="F25" s="149">
        <v>6.2</v>
      </c>
      <c r="G25" s="149">
        <f>F25-E25</f>
        <v>-0.39999999999999947</v>
      </c>
      <c r="H25" s="128">
        <f t="shared" si="1"/>
        <v>93.939393939393938</v>
      </c>
    </row>
    <row r="26" spans="1:8" ht="29.25" customHeight="1">
      <c r="A26" s="129" t="s">
        <v>151</v>
      </c>
      <c r="B26" s="126">
        <v>2117</v>
      </c>
      <c r="C26" s="127"/>
      <c r="D26" s="127"/>
      <c r="E26" s="127"/>
      <c r="F26" s="127"/>
      <c r="G26" s="127">
        <f t="shared" si="2"/>
        <v>0</v>
      </c>
      <c r="H26" s="263" t="e">
        <f t="shared" si="1"/>
        <v>#DIV/0!</v>
      </c>
    </row>
    <row r="27" spans="1:8" ht="44.25" customHeight="1">
      <c r="A27" s="121" t="s">
        <v>193</v>
      </c>
      <c r="B27" s="130">
        <v>2120</v>
      </c>
      <c r="C27" s="147">
        <f>SUM(C28:C35)</f>
        <v>114.60000000000001</v>
      </c>
      <c r="D27" s="147">
        <f t="shared" ref="D27:G27" si="3">SUM(D28:D35)</f>
        <v>92.9</v>
      </c>
      <c r="E27" s="147">
        <f t="shared" si="3"/>
        <v>101.1</v>
      </c>
      <c r="F27" s="147">
        <f t="shared" si="3"/>
        <v>92.9</v>
      </c>
      <c r="G27" s="147">
        <f t="shared" si="3"/>
        <v>-8.1999999999999904</v>
      </c>
      <c r="H27" s="124">
        <f t="shared" si="1"/>
        <v>91.88921859545006</v>
      </c>
    </row>
    <row r="28" spans="1:8" ht="27" customHeight="1">
      <c r="A28" s="125" t="s">
        <v>136</v>
      </c>
      <c r="B28" s="131">
        <v>2121</v>
      </c>
      <c r="C28" s="149">
        <v>16.399999999999999</v>
      </c>
      <c r="D28" s="127"/>
      <c r="E28" s="127"/>
      <c r="F28" s="127"/>
      <c r="G28" s="127"/>
      <c r="H28" s="263" t="e">
        <f t="shared" si="1"/>
        <v>#DIV/0!</v>
      </c>
    </row>
    <row r="29" spans="1:8" ht="25.5" customHeight="1">
      <c r="A29" s="129" t="s">
        <v>50</v>
      </c>
      <c r="B29" s="126">
        <v>2122</v>
      </c>
      <c r="C29" s="149">
        <v>84.5</v>
      </c>
      <c r="D29" s="149">
        <v>74.7</v>
      </c>
      <c r="E29" s="149">
        <v>79.599999999999994</v>
      </c>
      <c r="F29" s="149">
        <v>74.7</v>
      </c>
      <c r="G29" s="149">
        <f>F29-E29</f>
        <v>-4.8999999999999915</v>
      </c>
      <c r="H29" s="128">
        <f t="shared" si="1"/>
        <v>93.844221105527652</v>
      </c>
    </row>
    <row r="30" spans="1:8" ht="25.5" customHeight="1">
      <c r="A30" s="129" t="s">
        <v>51</v>
      </c>
      <c r="B30" s="126">
        <v>2123</v>
      </c>
      <c r="C30" s="127"/>
      <c r="D30" s="127"/>
      <c r="E30" s="127"/>
      <c r="F30" s="127"/>
      <c r="G30" s="127"/>
      <c r="H30" s="263" t="e">
        <f t="shared" si="1"/>
        <v>#DIV/0!</v>
      </c>
    </row>
    <row r="31" spans="1:8" ht="25.5" customHeight="1">
      <c r="A31" s="129" t="s">
        <v>152</v>
      </c>
      <c r="B31" s="126">
        <v>2124</v>
      </c>
      <c r="C31" s="149">
        <v>6.2</v>
      </c>
      <c r="D31" s="149">
        <v>16.600000000000001</v>
      </c>
      <c r="E31" s="149">
        <v>10.199999999999999</v>
      </c>
      <c r="F31" s="149">
        <v>16.600000000000001</v>
      </c>
      <c r="G31" s="149">
        <f>F31-E31</f>
        <v>6.4000000000000021</v>
      </c>
      <c r="H31" s="128">
        <f t="shared" si="1"/>
        <v>162.74509803921572</v>
      </c>
    </row>
    <row r="32" spans="1:8" ht="25.5" customHeight="1">
      <c r="A32" s="129" t="s">
        <v>153</v>
      </c>
      <c r="B32" s="126">
        <v>2125</v>
      </c>
      <c r="C32" s="127"/>
      <c r="D32" s="127"/>
      <c r="E32" s="127"/>
      <c r="F32" s="127"/>
      <c r="G32" s="127"/>
      <c r="H32" s="263" t="e">
        <f t="shared" si="1"/>
        <v>#DIV/0!</v>
      </c>
    </row>
    <row r="33" spans="1:8" ht="59.25" customHeight="1">
      <c r="A33" s="129" t="s">
        <v>239</v>
      </c>
      <c r="B33" s="126">
        <v>2126</v>
      </c>
      <c r="C33" s="149">
        <v>7.5</v>
      </c>
      <c r="D33" s="149">
        <v>1.6</v>
      </c>
      <c r="E33" s="149">
        <v>11.3</v>
      </c>
      <c r="F33" s="149">
        <v>1.6</v>
      </c>
      <c r="G33" s="149">
        <f>F33-E33</f>
        <v>-9.7000000000000011</v>
      </c>
      <c r="H33" s="128">
        <f t="shared" si="1"/>
        <v>14.159292035398231</v>
      </c>
    </row>
    <row r="34" spans="1:8" ht="25.5" customHeight="1">
      <c r="A34" s="129" t="s">
        <v>159</v>
      </c>
      <c r="B34" s="126">
        <v>2127</v>
      </c>
      <c r="C34" s="127"/>
      <c r="D34" s="127"/>
      <c r="E34" s="127"/>
      <c r="F34" s="127"/>
      <c r="G34" s="127"/>
      <c r="H34" s="263" t="e">
        <f t="shared" si="1"/>
        <v>#DIV/0!</v>
      </c>
    </row>
    <row r="35" spans="1:8" ht="25.5" customHeight="1">
      <c r="A35" s="129" t="s">
        <v>151</v>
      </c>
      <c r="B35" s="126">
        <v>2128</v>
      </c>
      <c r="C35" s="127"/>
      <c r="D35" s="127"/>
      <c r="E35" s="127"/>
      <c r="F35" s="127"/>
      <c r="G35" s="127">
        <f t="shared" si="2"/>
        <v>0</v>
      </c>
      <c r="H35" s="263" t="e">
        <f t="shared" si="1"/>
        <v>#DIV/0!</v>
      </c>
    </row>
    <row r="36" spans="1:8" ht="34.5" customHeight="1">
      <c r="A36" s="121" t="s">
        <v>211</v>
      </c>
      <c r="B36" s="130">
        <v>2130</v>
      </c>
      <c r="C36" s="147">
        <f>SUM(C37:C39)</f>
        <v>100.3</v>
      </c>
      <c r="D36" s="147">
        <f>SUM(D37:D39)</f>
        <v>88.6</v>
      </c>
      <c r="E36" s="147">
        <f>SUM(E37:E39)</f>
        <v>97.3</v>
      </c>
      <c r="F36" s="147">
        <f>SUM(F37:F39)</f>
        <v>88.6</v>
      </c>
      <c r="G36" s="147">
        <f t="shared" si="2"/>
        <v>-8.7000000000000028</v>
      </c>
      <c r="H36" s="124">
        <f t="shared" si="1"/>
        <v>91.058581706063705</v>
      </c>
    </row>
    <row r="37" spans="1:8" ht="25.5" customHeight="1">
      <c r="A37" s="129" t="s">
        <v>154</v>
      </c>
      <c r="B37" s="126">
        <v>2131</v>
      </c>
      <c r="C37" s="127"/>
      <c r="D37" s="127"/>
      <c r="E37" s="127"/>
      <c r="F37" s="127"/>
      <c r="G37" s="127">
        <f t="shared" si="2"/>
        <v>0</v>
      </c>
      <c r="H37" s="263" t="e">
        <f t="shared" si="1"/>
        <v>#DIV/0!</v>
      </c>
    </row>
    <row r="38" spans="1:8" ht="25.5" customHeight="1">
      <c r="A38" s="129" t="s">
        <v>155</v>
      </c>
      <c r="B38" s="126">
        <v>2132</v>
      </c>
      <c r="C38" s="149">
        <v>100.3</v>
      </c>
      <c r="D38" s="149">
        <v>88.6</v>
      </c>
      <c r="E38" s="149">
        <v>97.3</v>
      </c>
      <c r="F38" s="149">
        <v>88.6</v>
      </c>
      <c r="G38" s="149">
        <f t="shared" si="2"/>
        <v>-8.7000000000000028</v>
      </c>
      <c r="H38" s="128">
        <f t="shared" si="1"/>
        <v>91.058581706063705</v>
      </c>
    </row>
    <row r="39" spans="1:8" ht="25.5" customHeight="1">
      <c r="A39" s="129" t="s">
        <v>156</v>
      </c>
      <c r="B39" s="126">
        <v>2133</v>
      </c>
      <c r="C39" s="127"/>
      <c r="D39" s="127"/>
      <c r="E39" s="127"/>
      <c r="F39" s="127"/>
      <c r="G39" s="127"/>
      <c r="H39" s="263" t="e">
        <f t="shared" si="1"/>
        <v>#DIV/0!</v>
      </c>
    </row>
    <row r="40" spans="1:8" ht="34.5" customHeight="1">
      <c r="A40" s="121" t="s">
        <v>157</v>
      </c>
      <c r="B40" s="130">
        <v>2140</v>
      </c>
      <c r="C40" s="123">
        <f>SUM(C41:C42)</f>
        <v>0</v>
      </c>
      <c r="D40" s="123">
        <f>SUM(D41:D42)</f>
        <v>0</v>
      </c>
      <c r="E40" s="123">
        <f>SUM(E41:E42)</f>
        <v>0</v>
      </c>
      <c r="F40" s="123">
        <f>SUM(F41:F42)</f>
        <v>0</v>
      </c>
      <c r="G40" s="123"/>
      <c r="H40" s="264" t="e">
        <f t="shared" si="1"/>
        <v>#DIV/0!</v>
      </c>
    </row>
    <row r="41" spans="1:8" ht="48" customHeight="1">
      <c r="A41" s="125" t="s">
        <v>73</v>
      </c>
      <c r="B41" s="131">
        <v>2141</v>
      </c>
      <c r="C41" s="127"/>
      <c r="D41" s="127"/>
      <c r="E41" s="127"/>
      <c r="F41" s="127"/>
      <c r="G41" s="127"/>
      <c r="H41" s="263" t="e">
        <f t="shared" si="1"/>
        <v>#DIV/0!</v>
      </c>
    </row>
    <row r="42" spans="1:8" ht="32.25" customHeight="1">
      <c r="A42" s="129" t="s">
        <v>248</v>
      </c>
      <c r="B42" s="126">
        <v>2142</v>
      </c>
      <c r="C42" s="127"/>
      <c r="D42" s="127"/>
      <c r="E42" s="127"/>
      <c r="F42" s="127"/>
      <c r="G42" s="127">
        <f t="shared" si="2"/>
        <v>0</v>
      </c>
      <c r="H42" s="263" t="e">
        <f t="shared" si="1"/>
        <v>#DIV/0!</v>
      </c>
    </row>
    <row r="43" spans="1:8" ht="34.5" customHeight="1">
      <c r="A43" s="121" t="s">
        <v>175</v>
      </c>
      <c r="B43" s="130">
        <v>2200</v>
      </c>
      <c r="C43" s="147">
        <f>SUM(C19,C27,C36,C40)</f>
        <v>221.9</v>
      </c>
      <c r="D43" s="147">
        <f>SUM(D19,D27,D36,D40)</f>
        <v>187.7</v>
      </c>
      <c r="E43" s="147">
        <f>SUM(E19,E27,E36,E40)</f>
        <v>205</v>
      </c>
      <c r="F43" s="147">
        <f>SUM(F19,F27,F36,F40)</f>
        <v>187.7</v>
      </c>
      <c r="G43" s="147">
        <f t="shared" si="2"/>
        <v>-17.300000000000011</v>
      </c>
      <c r="H43" s="124">
        <f>(F43/E43)*100</f>
        <v>91.560975609756085</v>
      </c>
    </row>
    <row r="44" spans="1:8" s="134" customFormat="1">
      <c r="A44" s="132"/>
      <c r="B44" s="133"/>
      <c r="C44" s="133"/>
      <c r="D44" s="133"/>
      <c r="E44" s="133"/>
      <c r="F44" s="133"/>
      <c r="G44" s="133"/>
      <c r="H44" s="133"/>
    </row>
    <row r="45" spans="1:8" s="134" customFormat="1">
      <c r="A45" s="132"/>
      <c r="B45" s="133"/>
      <c r="C45" s="133"/>
      <c r="D45" s="133"/>
      <c r="E45" s="133"/>
      <c r="F45" s="133"/>
      <c r="G45" s="133"/>
      <c r="H45" s="133"/>
    </row>
    <row r="46" spans="1:8" s="134" customFormat="1">
      <c r="A46" s="132"/>
      <c r="B46" s="133"/>
      <c r="C46" s="133"/>
      <c r="D46" s="133"/>
      <c r="E46" s="133"/>
      <c r="F46" s="133"/>
      <c r="G46" s="133"/>
      <c r="H46" s="133"/>
    </row>
    <row r="47" spans="1:8" s="79" customFormat="1" ht="27.75" customHeight="1">
      <c r="A47" s="135" t="s">
        <v>275</v>
      </c>
      <c r="B47" s="136"/>
      <c r="C47" s="299"/>
      <c r="D47" s="299"/>
      <c r="E47" s="137"/>
      <c r="F47" s="300" t="s">
        <v>279</v>
      </c>
      <c r="G47" s="300"/>
      <c r="H47" s="300"/>
    </row>
    <row r="48" spans="1:8" s="94" customFormat="1">
      <c r="A48" s="102" t="s">
        <v>187</v>
      </c>
      <c r="B48" s="103"/>
      <c r="C48" s="297" t="s">
        <v>192</v>
      </c>
      <c r="D48" s="297"/>
      <c r="E48" s="103"/>
      <c r="F48" s="284" t="s">
        <v>191</v>
      </c>
      <c r="G48" s="284"/>
      <c r="H48" s="284"/>
    </row>
    <row r="49" spans="1:10" s="115" customFormat="1">
      <c r="A49" s="138"/>
      <c r="B49" s="133"/>
      <c r="C49" s="133"/>
      <c r="D49" s="133"/>
      <c r="E49" s="133"/>
      <c r="F49" s="133"/>
      <c r="G49" s="133"/>
      <c r="H49" s="133"/>
      <c r="I49" s="114"/>
      <c r="J49" s="114"/>
    </row>
    <row r="50" spans="1:10" s="115" customFormat="1">
      <c r="A50" s="138"/>
      <c r="B50" s="133"/>
      <c r="C50" s="133"/>
      <c r="D50" s="133"/>
      <c r="E50" s="133"/>
      <c r="F50" s="133"/>
      <c r="G50" s="133"/>
      <c r="H50" s="133"/>
      <c r="I50" s="114"/>
      <c r="J50" s="114"/>
    </row>
    <row r="51" spans="1:10" s="115" customFormat="1">
      <c r="A51" s="138"/>
      <c r="B51" s="133"/>
      <c r="C51" s="133"/>
      <c r="D51" s="133"/>
      <c r="E51" s="133"/>
      <c r="F51" s="133"/>
      <c r="G51" s="133"/>
      <c r="H51" s="133"/>
      <c r="I51" s="114"/>
      <c r="J51" s="114"/>
    </row>
    <row r="52" spans="1:10" s="115" customFormat="1">
      <c r="A52" s="138"/>
      <c r="B52" s="133"/>
      <c r="C52" s="133"/>
      <c r="D52" s="133"/>
      <c r="E52" s="133"/>
      <c r="F52" s="133"/>
      <c r="G52" s="133"/>
      <c r="H52" s="133"/>
      <c r="I52" s="114"/>
      <c r="J52" s="114"/>
    </row>
    <row r="53" spans="1:10" s="115" customFormat="1">
      <c r="A53" s="138"/>
      <c r="B53" s="133"/>
      <c r="C53" s="133"/>
      <c r="D53" s="133"/>
      <c r="E53" s="133"/>
      <c r="F53" s="133"/>
      <c r="G53" s="133"/>
      <c r="H53" s="133"/>
      <c r="I53" s="114"/>
      <c r="J53" s="114"/>
    </row>
    <row r="54" spans="1:10" s="115" customFormat="1">
      <c r="A54" s="138"/>
      <c r="B54" s="133"/>
      <c r="C54" s="133"/>
      <c r="D54" s="133"/>
      <c r="E54" s="133"/>
      <c r="F54" s="133"/>
      <c r="G54" s="133"/>
      <c r="H54" s="133"/>
      <c r="I54" s="114"/>
      <c r="J54" s="114"/>
    </row>
    <row r="55" spans="1:10" s="115" customFormat="1">
      <c r="A55" s="138"/>
      <c r="B55" s="133"/>
      <c r="C55" s="133"/>
      <c r="D55" s="133"/>
      <c r="E55" s="133"/>
      <c r="F55" s="133"/>
      <c r="G55" s="133"/>
      <c r="H55" s="133"/>
      <c r="I55" s="114"/>
      <c r="J55" s="114"/>
    </row>
    <row r="56" spans="1:10" s="115" customFormat="1">
      <c r="A56" s="138"/>
      <c r="B56" s="133"/>
      <c r="C56" s="133"/>
      <c r="D56" s="133"/>
      <c r="E56" s="133"/>
      <c r="F56" s="133"/>
      <c r="G56" s="133"/>
      <c r="H56" s="133"/>
      <c r="I56" s="114"/>
      <c r="J56" s="114"/>
    </row>
    <row r="57" spans="1:10" s="115" customFormat="1">
      <c r="A57" s="138"/>
      <c r="B57" s="133"/>
      <c r="C57" s="133"/>
      <c r="D57" s="133"/>
      <c r="E57" s="133"/>
      <c r="F57" s="133"/>
      <c r="G57" s="133"/>
      <c r="H57" s="133"/>
      <c r="I57" s="114"/>
      <c r="J57" s="114"/>
    </row>
    <row r="58" spans="1:10" s="115" customFormat="1">
      <c r="A58" s="138"/>
      <c r="B58" s="133"/>
      <c r="C58" s="133"/>
      <c r="D58" s="133"/>
      <c r="E58" s="133"/>
      <c r="F58" s="133"/>
      <c r="G58" s="133"/>
      <c r="H58" s="133"/>
      <c r="I58" s="114"/>
      <c r="J58" s="114"/>
    </row>
    <row r="59" spans="1:10" s="115" customFormat="1">
      <c r="A59" s="138"/>
      <c r="B59" s="133"/>
      <c r="C59" s="133"/>
      <c r="D59" s="133"/>
      <c r="E59" s="133"/>
      <c r="F59" s="133"/>
      <c r="G59" s="133"/>
      <c r="H59" s="133"/>
      <c r="I59" s="114"/>
      <c r="J59" s="114"/>
    </row>
    <row r="60" spans="1:10" s="115" customFormat="1">
      <c r="A60" s="138"/>
      <c r="B60" s="133"/>
      <c r="C60" s="133"/>
      <c r="D60" s="133"/>
      <c r="E60" s="133"/>
      <c r="F60" s="133"/>
      <c r="G60" s="133"/>
      <c r="H60" s="133"/>
      <c r="I60" s="114"/>
      <c r="J60" s="114"/>
    </row>
    <row r="61" spans="1:10" s="115" customFormat="1">
      <c r="A61" s="138"/>
      <c r="B61" s="133"/>
      <c r="C61" s="133"/>
      <c r="D61" s="133"/>
      <c r="E61" s="133"/>
      <c r="F61" s="133"/>
      <c r="G61" s="133"/>
      <c r="H61" s="133"/>
      <c r="I61" s="114"/>
      <c r="J61" s="114"/>
    </row>
    <row r="62" spans="1:10" s="115" customFormat="1">
      <c r="A62" s="138"/>
      <c r="B62" s="133"/>
      <c r="C62" s="133"/>
      <c r="D62" s="133"/>
      <c r="E62" s="133"/>
      <c r="F62" s="133"/>
      <c r="G62" s="133"/>
      <c r="H62" s="133"/>
      <c r="I62" s="114"/>
      <c r="J62" s="114"/>
    </row>
    <row r="63" spans="1:10" s="115" customFormat="1">
      <c r="A63" s="138"/>
      <c r="B63" s="133"/>
      <c r="C63" s="133"/>
      <c r="D63" s="133"/>
      <c r="E63" s="133"/>
      <c r="F63" s="133"/>
      <c r="G63" s="133"/>
      <c r="H63" s="133"/>
      <c r="I63" s="114"/>
      <c r="J63" s="114"/>
    </row>
    <row r="64" spans="1:10" s="115" customFormat="1">
      <c r="A64" s="138"/>
      <c r="B64" s="133"/>
      <c r="C64" s="133"/>
      <c r="D64" s="133"/>
      <c r="E64" s="133"/>
      <c r="F64" s="133"/>
      <c r="G64" s="133"/>
      <c r="H64" s="133"/>
      <c r="I64" s="114"/>
      <c r="J64" s="114"/>
    </row>
    <row r="65" spans="1:10" s="115" customFormat="1">
      <c r="A65" s="138"/>
      <c r="B65" s="133"/>
      <c r="C65" s="133"/>
      <c r="D65" s="133"/>
      <c r="E65" s="133"/>
      <c r="F65" s="133"/>
      <c r="G65" s="133"/>
      <c r="H65" s="133"/>
      <c r="I65" s="114"/>
      <c r="J65" s="114"/>
    </row>
    <row r="66" spans="1:10" s="115" customFormat="1">
      <c r="A66" s="138"/>
      <c r="B66" s="133"/>
      <c r="C66" s="133"/>
      <c r="D66" s="133"/>
      <c r="E66" s="133"/>
      <c r="F66" s="133"/>
      <c r="G66" s="133"/>
      <c r="H66" s="133"/>
      <c r="I66" s="114"/>
      <c r="J66" s="114"/>
    </row>
    <row r="67" spans="1:10" s="115" customFormat="1">
      <c r="A67" s="138"/>
      <c r="B67" s="133"/>
      <c r="C67" s="133"/>
      <c r="D67" s="133"/>
      <c r="E67" s="133"/>
      <c r="F67" s="133"/>
      <c r="G67" s="133"/>
      <c r="H67" s="133"/>
      <c r="I67" s="114"/>
      <c r="J67" s="114"/>
    </row>
    <row r="68" spans="1:10" s="115" customFormat="1">
      <c r="A68" s="138"/>
      <c r="B68" s="133"/>
      <c r="C68" s="133"/>
      <c r="D68" s="133"/>
      <c r="E68" s="133"/>
      <c r="F68" s="133"/>
      <c r="G68" s="133"/>
      <c r="H68" s="133"/>
      <c r="I68" s="114"/>
      <c r="J68" s="114"/>
    </row>
    <row r="69" spans="1:10" s="115" customFormat="1">
      <c r="A69" s="138"/>
      <c r="B69" s="133"/>
      <c r="C69" s="133"/>
      <c r="D69" s="133"/>
      <c r="E69" s="133"/>
      <c r="F69" s="133"/>
      <c r="G69" s="133"/>
      <c r="H69" s="133"/>
      <c r="I69" s="114"/>
      <c r="J69" s="114"/>
    </row>
    <row r="70" spans="1:10" s="115" customFormat="1">
      <c r="A70" s="138"/>
      <c r="B70" s="133"/>
      <c r="C70" s="133"/>
      <c r="D70" s="133"/>
      <c r="E70" s="133"/>
      <c r="F70" s="133"/>
      <c r="G70" s="133"/>
      <c r="H70" s="133"/>
      <c r="I70" s="114"/>
      <c r="J70" s="114"/>
    </row>
    <row r="71" spans="1:10" s="115" customFormat="1">
      <c r="A71" s="138"/>
      <c r="B71" s="133"/>
      <c r="C71" s="133"/>
      <c r="D71" s="133"/>
      <c r="E71" s="133"/>
      <c r="F71" s="133"/>
      <c r="G71" s="133"/>
      <c r="H71" s="133"/>
      <c r="I71" s="114"/>
      <c r="J71" s="114"/>
    </row>
    <row r="72" spans="1:10" s="115" customFormat="1">
      <c r="A72" s="138"/>
      <c r="B72" s="133"/>
      <c r="C72" s="133"/>
      <c r="D72" s="133"/>
      <c r="E72" s="133"/>
      <c r="F72" s="133"/>
      <c r="G72" s="133"/>
      <c r="H72" s="133"/>
      <c r="I72" s="114"/>
      <c r="J72" s="114"/>
    </row>
    <row r="73" spans="1:10" s="115" customFormat="1">
      <c r="A73" s="138"/>
      <c r="B73" s="133"/>
      <c r="C73" s="133"/>
      <c r="D73" s="133"/>
      <c r="E73" s="133"/>
      <c r="F73" s="133"/>
      <c r="G73" s="133"/>
      <c r="H73" s="133"/>
      <c r="I73" s="114"/>
      <c r="J73" s="114"/>
    </row>
    <row r="74" spans="1:10" s="115" customFormat="1">
      <c r="A74" s="138"/>
      <c r="B74" s="133"/>
      <c r="C74" s="133"/>
      <c r="D74" s="133"/>
      <c r="E74" s="133"/>
      <c r="F74" s="133"/>
      <c r="G74" s="133"/>
      <c r="H74" s="133"/>
      <c r="I74" s="114"/>
      <c r="J74" s="114"/>
    </row>
    <row r="75" spans="1:10" s="115" customFormat="1">
      <c r="A75" s="138"/>
      <c r="B75" s="133"/>
      <c r="C75" s="133"/>
      <c r="D75" s="133"/>
      <c r="E75" s="133"/>
      <c r="F75" s="133"/>
      <c r="G75" s="133"/>
      <c r="H75" s="133"/>
      <c r="I75" s="114"/>
      <c r="J75" s="114"/>
    </row>
    <row r="76" spans="1:10" s="115" customFormat="1">
      <c r="A76" s="138"/>
      <c r="B76" s="133"/>
      <c r="C76" s="133"/>
      <c r="D76" s="133"/>
      <c r="E76" s="133"/>
      <c r="F76" s="133"/>
      <c r="G76" s="133"/>
      <c r="H76" s="133"/>
      <c r="I76" s="114"/>
      <c r="J76" s="114"/>
    </row>
    <row r="77" spans="1:10" s="115" customFormat="1">
      <c r="A77" s="138"/>
      <c r="B77" s="133"/>
      <c r="C77" s="133"/>
      <c r="D77" s="133"/>
      <c r="E77" s="133"/>
      <c r="F77" s="133"/>
      <c r="G77" s="133"/>
      <c r="H77" s="133"/>
      <c r="I77" s="114"/>
      <c r="J77" s="114"/>
    </row>
    <row r="78" spans="1:10" s="115" customFormat="1">
      <c r="A78" s="138"/>
      <c r="B78" s="133"/>
      <c r="C78" s="133"/>
      <c r="D78" s="133"/>
      <c r="E78" s="133"/>
      <c r="F78" s="133"/>
      <c r="G78" s="133"/>
      <c r="H78" s="133"/>
      <c r="I78" s="114"/>
      <c r="J78" s="114"/>
    </row>
    <row r="79" spans="1:10" s="115" customFormat="1">
      <c r="A79" s="138"/>
      <c r="B79" s="133"/>
      <c r="C79" s="133"/>
      <c r="D79" s="133"/>
      <c r="E79" s="133"/>
      <c r="F79" s="133"/>
      <c r="G79" s="133"/>
      <c r="H79" s="133"/>
      <c r="I79" s="114"/>
      <c r="J79" s="114"/>
    </row>
    <row r="80" spans="1:10" s="115" customFormat="1">
      <c r="A80" s="138"/>
      <c r="B80" s="133"/>
      <c r="C80" s="133"/>
      <c r="D80" s="133"/>
      <c r="E80" s="133"/>
      <c r="F80" s="133"/>
      <c r="G80" s="133"/>
      <c r="H80" s="133"/>
      <c r="I80" s="114"/>
      <c r="J80" s="114"/>
    </row>
    <row r="81" spans="1:10" s="115" customFormat="1">
      <c r="A81" s="138"/>
      <c r="B81" s="133"/>
      <c r="C81" s="133"/>
      <c r="D81" s="133"/>
      <c r="E81" s="133"/>
      <c r="F81" s="133"/>
      <c r="G81" s="133"/>
      <c r="H81" s="133"/>
      <c r="I81" s="114"/>
      <c r="J81" s="114"/>
    </row>
    <row r="82" spans="1:10" s="115" customFormat="1">
      <c r="A82" s="138"/>
      <c r="B82" s="133"/>
      <c r="C82" s="133"/>
      <c r="D82" s="133"/>
      <c r="E82" s="133"/>
      <c r="F82" s="133"/>
      <c r="G82" s="133"/>
      <c r="H82" s="133"/>
      <c r="I82" s="114"/>
      <c r="J82" s="114"/>
    </row>
    <row r="83" spans="1:10" s="115" customFormat="1">
      <c r="A83" s="138"/>
      <c r="B83" s="133"/>
      <c r="C83" s="133"/>
      <c r="D83" s="133"/>
      <c r="E83" s="133"/>
      <c r="F83" s="133"/>
      <c r="G83" s="133"/>
      <c r="H83" s="133"/>
      <c r="I83" s="114"/>
      <c r="J83" s="114"/>
    </row>
    <row r="84" spans="1:10" s="115" customFormat="1">
      <c r="A84" s="138"/>
      <c r="B84" s="133"/>
      <c r="C84" s="133"/>
      <c r="D84" s="133"/>
      <c r="E84" s="133"/>
      <c r="F84" s="133"/>
      <c r="G84" s="133"/>
      <c r="H84" s="133"/>
      <c r="I84" s="114"/>
      <c r="J84" s="114"/>
    </row>
    <row r="85" spans="1:10" s="115" customFormat="1">
      <c r="A85" s="138"/>
      <c r="B85" s="133"/>
      <c r="C85" s="133"/>
      <c r="D85" s="133"/>
      <c r="E85" s="133"/>
      <c r="F85" s="133"/>
      <c r="G85" s="133"/>
      <c r="H85" s="133"/>
      <c r="I85" s="114"/>
      <c r="J85" s="114"/>
    </row>
    <row r="86" spans="1:10" s="115" customFormat="1">
      <c r="A86" s="138"/>
      <c r="B86" s="133"/>
      <c r="C86" s="133"/>
      <c r="D86" s="133"/>
      <c r="E86" s="133"/>
      <c r="F86" s="133"/>
      <c r="G86" s="133"/>
      <c r="H86" s="133"/>
      <c r="I86" s="114"/>
      <c r="J86" s="114"/>
    </row>
    <row r="87" spans="1:10" s="115" customFormat="1">
      <c r="A87" s="138"/>
      <c r="B87" s="133"/>
      <c r="C87" s="133"/>
      <c r="D87" s="133"/>
      <c r="E87" s="133"/>
      <c r="F87" s="133"/>
      <c r="G87" s="133"/>
      <c r="H87" s="133"/>
      <c r="I87" s="114"/>
      <c r="J87" s="114"/>
    </row>
    <row r="88" spans="1:10" s="115" customFormat="1">
      <c r="A88" s="138"/>
      <c r="B88" s="133"/>
      <c r="C88" s="133"/>
      <c r="D88" s="133"/>
      <c r="E88" s="133"/>
      <c r="F88" s="133"/>
      <c r="G88" s="133"/>
      <c r="H88" s="133"/>
      <c r="I88" s="114"/>
      <c r="J88" s="114"/>
    </row>
    <row r="89" spans="1:10" s="115" customFormat="1">
      <c r="A89" s="138"/>
      <c r="B89" s="133"/>
      <c r="C89" s="133"/>
      <c r="D89" s="133"/>
      <c r="E89" s="133"/>
      <c r="F89" s="133"/>
      <c r="G89" s="133"/>
      <c r="H89" s="133"/>
      <c r="I89" s="114"/>
      <c r="J89" s="114"/>
    </row>
    <row r="90" spans="1:10" s="115" customFormat="1">
      <c r="A90" s="138"/>
      <c r="B90" s="133"/>
      <c r="C90" s="133"/>
      <c r="D90" s="133"/>
      <c r="E90" s="133"/>
      <c r="F90" s="133"/>
      <c r="G90" s="133"/>
      <c r="H90" s="133"/>
      <c r="I90" s="114"/>
      <c r="J90" s="114"/>
    </row>
    <row r="91" spans="1:10" s="115" customFormat="1">
      <c r="A91" s="138"/>
      <c r="B91" s="133"/>
      <c r="C91" s="133"/>
      <c r="D91" s="133"/>
      <c r="E91" s="133"/>
      <c r="F91" s="133"/>
      <c r="G91" s="133"/>
      <c r="H91" s="133"/>
      <c r="I91" s="114"/>
      <c r="J91" s="114"/>
    </row>
    <row r="92" spans="1:10" s="115" customFormat="1">
      <c r="A92" s="138"/>
      <c r="B92" s="133"/>
      <c r="C92" s="133"/>
      <c r="D92" s="133"/>
      <c r="E92" s="133"/>
      <c r="F92" s="133"/>
      <c r="G92" s="133"/>
      <c r="H92" s="133"/>
      <c r="I92" s="114"/>
      <c r="J92" s="114"/>
    </row>
    <row r="93" spans="1:10" s="115" customFormat="1">
      <c r="A93" s="138"/>
      <c r="B93" s="133"/>
      <c r="C93" s="133"/>
      <c r="D93" s="133"/>
      <c r="E93" s="133"/>
      <c r="F93" s="133"/>
      <c r="G93" s="133"/>
      <c r="H93" s="133"/>
      <c r="I93" s="114"/>
      <c r="J93" s="114"/>
    </row>
    <row r="94" spans="1:10" s="115" customFormat="1">
      <c r="A94" s="138"/>
      <c r="B94" s="133"/>
      <c r="C94" s="133"/>
      <c r="D94" s="133"/>
      <c r="E94" s="133"/>
      <c r="F94" s="133"/>
      <c r="G94" s="133"/>
      <c r="H94" s="133"/>
      <c r="I94" s="114"/>
      <c r="J94" s="114"/>
    </row>
    <row r="95" spans="1:10" s="115" customFormat="1">
      <c r="A95" s="138"/>
      <c r="B95" s="133"/>
      <c r="C95" s="133"/>
      <c r="D95" s="133"/>
      <c r="E95" s="133"/>
      <c r="F95" s="133"/>
      <c r="G95" s="133"/>
      <c r="H95" s="133"/>
      <c r="I95" s="114"/>
      <c r="J95" s="114"/>
    </row>
    <row r="96" spans="1:10" s="115" customFormat="1">
      <c r="A96" s="138"/>
      <c r="B96" s="133"/>
      <c r="C96" s="133"/>
      <c r="D96" s="133"/>
      <c r="E96" s="133"/>
      <c r="F96" s="133"/>
      <c r="G96" s="133"/>
      <c r="H96" s="133"/>
      <c r="I96" s="114"/>
      <c r="J96" s="114"/>
    </row>
    <row r="97" spans="1:10" s="115" customFormat="1">
      <c r="A97" s="138"/>
      <c r="B97" s="133"/>
      <c r="C97" s="133"/>
      <c r="D97" s="133"/>
      <c r="E97" s="133"/>
      <c r="F97" s="133"/>
      <c r="G97" s="133"/>
      <c r="H97" s="133"/>
      <c r="I97" s="114"/>
      <c r="J97" s="114"/>
    </row>
    <row r="98" spans="1:10" s="115" customFormat="1">
      <c r="A98" s="138"/>
      <c r="B98" s="133"/>
      <c r="C98" s="133"/>
      <c r="D98" s="133"/>
      <c r="E98" s="133"/>
      <c r="F98" s="133"/>
      <c r="G98" s="133"/>
      <c r="H98" s="133"/>
      <c r="I98" s="114"/>
      <c r="J98" s="114"/>
    </row>
    <row r="99" spans="1:10" s="115" customFormat="1">
      <c r="A99" s="138"/>
      <c r="B99" s="133"/>
      <c r="C99" s="133"/>
      <c r="D99" s="133"/>
      <c r="E99" s="133"/>
      <c r="F99" s="133"/>
      <c r="G99" s="133"/>
      <c r="H99" s="133"/>
      <c r="I99" s="114"/>
      <c r="J99" s="114"/>
    </row>
    <row r="100" spans="1:10" s="115" customFormat="1">
      <c r="A100" s="138"/>
      <c r="B100" s="133"/>
      <c r="C100" s="133"/>
      <c r="D100" s="133"/>
      <c r="E100" s="133"/>
      <c r="F100" s="133"/>
      <c r="G100" s="133"/>
      <c r="H100" s="133"/>
      <c r="I100" s="114"/>
      <c r="J100" s="114"/>
    </row>
    <row r="101" spans="1:10" s="115" customFormat="1">
      <c r="A101" s="138"/>
      <c r="B101" s="133"/>
      <c r="C101" s="133"/>
      <c r="D101" s="133"/>
      <c r="E101" s="133"/>
      <c r="F101" s="133"/>
      <c r="G101" s="133"/>
      <c r="H101" s="133"/>
      <c r="I101" s="114"/>
      <c r="J101" s="114"/>
    </row>
    <row r="102" spans="1:10" s="115" customFormat="1">
      <c r="A102" s="138"/>
      <c r="B102" s="133"/>
      <c r="C102" s="133"/>
      <c r="D102" s="133"/>
      <c r="E102" s="133"/>
      <c r="F102" s="133"/>
      <c r="G102" s="133"/>
      <c r="H102" s="133"/>
      <c r="I102" s="114"/>
      <c r="J102" s="114"/>
    </row>
    <row r="103" spans="1:10" s="115" customFormat="1">
      <c r="A103" s="138"/>
      <c r="B103" s="133"/>
      <c r="C103" s="133"/>
      <c r="D103" s="133"/>
      <c r="E103" s="133"/>
      <c r="F103" s="133"/>
      <c r="G103" s="133"/>
      <c r="H103" s="133"/>
      <c r="I103" s="114"/>
      <c r="J103" s="114"/>
    </row>
    <row r="104" spans="1:10" s="115" customFormat="1">
      <c r="A104" s="138"/>
      <c r="B104" s="133"/>
      <c r="C104" s="133"/>
      <c r="D104" s="133"/>
      <c r="E104" s="133"/>
      <c r="F104" s="133"/>
      <c r="G104" s="133"/>
      <c r="H104" s="133"/>
      <c r="I104" s="114"/>
      <c r="J104" s="114"/>
    </row>
    <row r="105" spans="1:10" s="115" customFormat="1">
      <c r="A105" s="138"/>
      <c r="B105" s="133"/>
      <c r="C105" s="133"/>
      <c r="D105" s="133"/>
      <c r="E105" s="133"/>
      <c r="F105" s="133"/>
      <c r="G105" s="133"/>
      <c r="H105" s="133"/>
      <c r="I105" s="114"/>
      <c r="J105" s="114"/>
    </row>
    <row r="106" spans="1:10" s="115" customFormat="1">
      <c r="A106" s="138"/>
      <c r="B106" s="133"/>
      <c r="C106" s="133"/>
      <c r="D106" s="133"/>
      <c r="E106" s="133"/>
      <c r="F106" s="133"/>
      <c r="G106" s="133"/>
      <c r="H106" s="133"/>
      <c r="I106" s="114"/>
      <c r="J106" s="114"/>
    </row>
    <row r="107" spans="1:10" s="115" customFormat="1">
      <c r="A107" s="138"/>
      <c r="B107" s="133"/>
      <c r="C107" s="133"/>
      <c r="D107" s="133"/>
      <c r="E107" s="133"/>
      <c r="F107" s="133"/>
      <c r="G107" s="133"/>
      <c r="H107" s="133"/>
      <c r="I107" s="114"/>
      <c r="J107" s="114"/>
    </row>
    <row r="108" spans="1:10" s="115" customFormat="1">
      <c r="A108" s="138"/>
      <c r="B108" s="133"/>
      <c r="C108" s="133"/>
      <c r="D108" s="133"/>
      <c r="E108" s="133"/>
      <c r="F108" s="133"/>
      <c r="G108" s="133"/>
      <c r="H108" s="133"/>
      <c r="I108" s="114"/>
      <c r="J108" s="114"/>
    </row>
    <row r="109" spans="1:10" s="115" customFormat="1">
      <c r="A109" s="138"/>
      <c r="B109" s="133"/>
      <c r="C109" s="133"/>
      <c r="D109" s="133"/>
      <c r="E109" s="133"/>
      <c r="F109" s="133"/>
      <c r="G109" s="133"/>
      <c r="H109" s="133"/>
      <c r="I109" s="114"/>
      <c r="J109" s="114"/>
    </row>
    <row r="110" spans="1:10" s="115" customFormat="1">
      <c r="A110" s="138"/>
      <c r="B110" s="133"/>
      <c r="C110" s="133"/>
      <c r="D110" s="133"/>
      <c r="E110" s="133"/>
      <c r="F110" s="133"/>
      <c r="G110" s="133"/>
      <c r="H110" s="133"/>
      <c r="I110" s="114"/>
      <c r="J110" s="114"/>
    </row>
    <row r="111" spans="1:10" s="115" customFormat="1">
      <c r="A111" s="138"/>
      <c r="B111" s="133"/>
      <c r="C111" s="133"/>
      <c r="D111" s="133"/>
      <c r="E111" s="133"/>
      <c r="F111" s="133"/>
      <c r="G111" s="133"/>
      <c r="H111" s="133"/>
      <c r="I111" s="114"/>
      <c r="J111" s="114"/>
    </row>
    <row r="112" spans="1:10" s="115" customFormat="1">
      <c r="A112" s="138"/>
      <c r="B112" s="133"/>
      <c r="C112" s="133"/>
      <c r="D112" s="133"/>
      <c r="E112" s="133"/>
      <c r="F112" s="133"/>
      <c r="G112" s="133"/>
      <c r="H112" s="133"/>
      <c r="I112" s="114"/>
      <c r="J112" s="114"/>
    </row>
    <row r="113" spans="1:10" s="115" customFormat="1">
      <c r="A113" s="138"/>
      <c r="B113" s="133"/>
      <c r="C113" s="133"/>
      <c r="D113" s="133"/>
      <c r="E113" s="133"/>
      <c r="F113" s="133"/>
      <c r="G113" s="133"/>
      <c r="H113" s="133"/>
      <c r="I113" s="114"/>
      <c r="J113" s="114"/>
    </row>
    <row r="114" spans="1:10" s="115" customFormat="1">
      <c r="A114" s="139"/>
      <c r="I114" s="114"/>
      <c r="J114" s="114"/>
    </row>
    <row r="115" spans="1:10" s="115" customFormat="1">
      <c r="A115" s="139"/>
      <c r="I115" s="114"/>
      <c r="J115" s="114"/>
    </row>
    <row r="116" spans="1:10" s="115" customFormat="1">
      <c r="A116" s="139"/>
      <c r="I116" s="114"/>
      <c r="J116" s="114"/>
    </row>
    <row r="117" spans="1:10" s="115" customFormat="1">
      <c r="A117" s="139"/>
      <c r="I117" s="114"/>
      <c r="J117" s="114"/>
    </row>
    <row r="118" spans="1:10" s="115" customFormat="1">
      <c r="A118" s="139"/>
      <c r="I118" s="114"/>
      <c r="J118" s="114"/>
    </row>
    <row r="119" spans="1:10" s="115" customFormat="1">
      <c r="A119" s="139"/>
      <c r="I119" s="114"/>
      <c r="J119" s="114"/>
    </row>
    <row r="120" spans="1:10" s="115" customFormat="1">
      <c r="A120" s="139"/>
      <c r="I120" s="114"/>
      <c r="J120" s="114"/>
    </row>
    <row r="121" spans="1:10" s="115" customFormat="1">
      <c r="A121" s="139"/>
      <c r="I121" s="114"/>
      <c r="J121" s="114"/>
    </row>
    <row r="122" spans="1:10" s="115" customFormat="1">
      <c r="A122" s="139"/>
      <c r="I122" s="114"/>
      <c r="J122" s="114"/>
    </row>
    <row r="123" spans="1:10" s="115" customFormat="1">
      <c r="A123" s="139"/>
      <c r="I123" s="114"/>
      <c r="J123" s="114"/>
    </row>
    <row r="124" spans="1:10" s="115" customFormat="1">
      <c r="A124" s="139"/>
      <c r="I124" s="114"/>
      <c r="J124" s="114"/>
    </row>
    <row r="125" spans="1:10" s="115" customFormat="1">
      <c r="A125" s="139"/>
      <c r="I125" s="114"/>
      <c r="J125" s="114"/>
    </row>
    <row r="126" spans="1:10" s="115" customFormat="1">
      <c r="A126" s="139"/>
      <c r="I126" s="114"/>
      <c r="J126" s="114"/>
    </row>
    <row r="127" spans="1:10" s="115" customFormat="1">
      <c r="A127" s="139"/>
      <c r="I127" s="114"/>
      <c r="J127" s="114"/>
    </row>
    <row r="128" spans="1:10" s="115" customFormat="1">
      <c r="A128" s="139"/>
      <c r="I128" s="114"/>
      <c r="J128" s="114"/>
    </row>
    <row r="129" spans="1:10" s="115" customFormat="1">
      <c r="A129" s="139"/>
      <c r="I129" s="114"/>
      <c r="J129" s="114"/>
    </row>
    <row r="130" spans="1:10" s="115" customFormat="1">
      <c r="A130" s="139"/>
      <c r="I130" s="114"/>
      <c r="J130" s="114"/>
    </row>
    <row r="131" spans="1:10" s="115" customFormat="1">
      <c r="A131" s="139"/>
      <c r="I131" s="114"/>
      <c r="J131" s="114"/>
    </row>
    <row r="132" spans="1:10" s="115" customFormat="1">
      <c r="A132" s="139"/>
      <c r="I132" s="114"/>
      <c r="J132" s="114"/>
    </row>
    <row r="133" spans="1:10" s="115" customFormat="1">
      <c r="A133" s="139"/>
      <c r="I133" s="114"/>
      <c r="J133" s="114"/>
    </row>
    <row r="134" spans="1:10" s="115" customFormat="1">
      <c r="A134" s="139"/>
      <c r="I134" s="114"/>
      <c r="J134" s="114"/>
    </row>
    <row r="135" spans="1:10" s="115" customFormat="1">
      <c r="A135" s="139"/>
      <c r="I135" s="114"/>
      <c r="J135" s="114"/>
    </row>
    <row r="136" spans="1:10" s="115" customFormat="1">
      <c r="A136" s="139"/>
      <c r="I136" s="114"/>
      <c r="J136" s="114"/>
    </row>
    <row r="137" spans="1:10" s="115" customFormat="1">
      <c r="A137" s="139"/>
      <c r="I137" s="114"/>
      <c r="J137" s="114"/>
    </row>
    <row r="138" spans="1:10" s="115" customFormat="1">
      <c r="A138" s="139"/>
      <c r="I138" s="114"/>
      <c r="J138" s="114"/>
    </row>
    <row r="139" spans="1:10" s="115" customFormat="1">
      <c r="A139" s="139"/>
      <c r="I139" s="114"/>
      <c r="J139" s="114"/>
    </row>
    <row r="140" spans="1:10" s="115" customFormat="1">
      <c r="A140" s="139"/>
      <c r="I140" s="114"/>
      <c r="J140" s="114"/>
    </row>
    <row r="141" spans="1:10" s="115" customFormat="1">
      <c r="A141" s="139"/>
      <c r="I141" s="114"/>
      <c r="J141" s="114"/>
    </row>
    <row r="142" spans="1:10" s="115" customFormat="1">
      <c r="A142" s="139"/>
      <c r="I142" s="114"/>
      <c r="J142" s="114"/>
    </row>
    <row r="143" spans="1:10" s="115" customFormat="1">
      <c r="A143" s="139"/>
      <c r="I143" s="114"/>
      <c r="J143" s="114"/>
    </row>
    <row r="144" spans="1:10" s="115" customFormat="1">
      <c r="A144" s="139"/>
      <c r="I144" s="114"/>
      <c r="J144" s="114"/>
    </row>
    <row r="145" spans="1:10" s="115" customFormat="1">
      <c r="A145" s="139"/>
      <c r="I145" s="114"/>
      <c r="J145" s="114"/>
    </row>
    <row r="146" spans="1:10" s="115" customFormat="1">
      <c r="A146" s="139"/>
      <c r="I146" s="114"/>
      <c r="J146" s="114"/>
    </row>
    <row r="147" spans="1:10" s="115" customFormat="1">
      <c r="A147" s="139"/>
      <c r="I147" s="114"/>
      <c r="J147" s="114"/>
    </row>
    <row r="148" spans="1:10" s="115" customFormat="1">
      <c r="A148" s="139"/>
      <c r="I148" s="114"/>
      <c r="J148" s="114"/>
    </row>
    <row r="149" spans="1:10" s="115" customFormat="1">
      <c r="A149" s="139"/>
      <c r="I149" s="114"/>
      <c r="J149" s="114"/>
    </row>
    <row r="150" spans="1:10" s="115" customFormat="1">
      <c r="A150" s="139"/>
      <c r="I150" s="114"/>
      <c r="J150" s="114"/>
    </row>
    <row r="151" spans="1:10" s="115" customFormat="1">
      <c r="A151" s="139"/>
      <c r="I151" s="114"/>
      <c r="J151" s="114"/>
    </row>
    <row r="152" spans="1:10" s="115" customFormat="1">
      <c r="A152" s="139"/>
      <c r="I152" s="114"/>
      <c r="J152" s="114"/>
    </row>
    <row r="153" spans="1:10" s="115" customFormat="1">
      <c r="A153" s="139"/>
      <c r="I153" s="114"/>
      <c r="J153" s="114"/>
    </row>
    <row r="154" spans="1:10" s="115" customFormat="1">
      <c r="A154" s="139"/>
      <c r="I154" s="114"/>
      <c r="J154" s="114"/>
    </row>
    <row r="155" spans="1:10" s="115" customFormat="1">
      <c r="A155" s="139"/>
      <c r="I155" s="114"/>
      <c r="J155" s="114"/>
    </row>
    <row r="156" spans="1:10" s="115" customFormat="1">
      <c r="A156" s="139"/>
      <c r="I156" s="114"/>
      <c r="J156" s="114"/>
    </row>
    <row r="157" spans="1:10" s="115" customFormat="1">
      <c r="A157" s="139"/>
      <c r="I157" s="114"/>
      <c r="J157" s="114"/>
    </row>
    <row r="158" spans="1:10" s="115" customFormat="1">
      <c r="A158" s="139"/>
      <c r="I158" s="114"/>
      <c r="J158" s="114"/>
    </row>
    <row r="159" spans="1:10" s="115" customFormat="1">
      <c r="A159" s="139"/>
      <c r="I159" s="114"/>
      <c r="J159" s="114"/>
    </row>
    <row r="160" spans="1:10" s="115" customFormat="1">
      <c r="A160" s="139"/>
      <c r="I160" s="114"/>
      <c r="J160" s="114"/>
    </row>
    <row r="161" spans="1:10" s="115" customFormat="1">
      <c r="A161" s="139"/>
      <c r="I161" s="114"/>
      <c r="J161" s="114"/>
    </row>
    <row r="162" spans="1:10" s="115" customFormat="1">
      <c r="A162" s="139"/>
      <c r="I162" s="114"/>
      <c r="J162" s="114"/>
    </row>
    <row r="163" spans="1:10" s="115" customFormat="1">
      <c r="A163" s="139"/>
      <c r="I163" s="114"/>
      <c r="J163" s="114"/>
    </row>
    <row r="164" spans="1:10" s="115" customFormat="1">
      <c r="A164" s="139"/>
      <c r="I164" s="114"/>
      <c r="J164" s="114"/>
    </row>
    <row r="165" spans="1:10" s="115" customFormat="1">
      <c r="A165" s="139"/>
      <c r="I165" s="114"/>
      <c r="J165" s="114"/>
    </row>
    <row r="166" spans="1:10" s="115" customFormat="1">
      <c r="A166" s="139"/>
      <c r="I166" s="114"/>
      <c r="J166" s="114"/>
    </row>
    <row r="167" spans="1:10" s="115" customFormat="1">
      <c r="A167" s="139"/>
      <c r="I167" s="114"/>
      <c r="J167" s="114"/>
    </row>
    <row r="168" spans="1:10" s="115" customFormat="1">
      <c r="A168" s="139"/>
      <c r="I168" s="114"/>
      <c r="J168" s="114"/>
    </row>
    <row r="169" spans="1:10" s="115" customFormat="1">
      <c r="A169" s="139"/>
      <c r="I169" s="114"/>
      <c r="J169" s="114"/>
    </row>
    <row r="170" spans="1:10" s="115" customFormat="1">
      <c r="A170" s="139"/>
      <c r="I170" s="114"/>
      <c r="J170" s="114"/>
    </row>
    <row r="171" spans="1:10" s="115" customFormat="1">
      <c r="A171" s="139"/>
      <c r="I171" s="114"/>
      <c r="J171" s="114"/>
    </row>
    <row r="172" spans="1:10" s="115" customFormat="1">
      <c r="A172" s="139"/>
      <c r="I172" s="114"/>
      <c r="J172" s="114"/>
    </row>
    <row r="173" spans="1:10" s="115" customFormat="1">
      <c r="A173" s="139"/>
      <c r="I173" s="114"/>
      <c r="J173" s="114"/>
    </row>
    <row r="174" spans="1:10" s="115" customFormat="1">
      <c r="A174" s="139"/>
      <c r="I174" s="114"/>
      <c r="J174" s="114"/>
    </row>
    <row r="175" spans="1:10" s="115" customFormat="1">
      <c r="A175" s="139"/>
      <c r="I175" s="114"/>
      <c r="J175" s="114"/>
    </row>
    <row r="176" spans="1:10" s="115" customFormat="1">
      <c r="A176" s="139"/>
      <c r="I176" s="114"/>
      <c r="J176" s="114"/>
    </row>
    <row r="177" spans="1:10" s="115" customFormat="1">
      <c r="A177" s="139"/>
      <c r="I177" s="114"/>
      <c r="J177" s="114"/>
    </row>
    <row r="178" spans="1:10" s="115" customFormat="1">
      <c r="A178" s="139"/>
      <c r="I178" s="114"/>
      <c r="J178" s="114"/>
    </row>
    <row r="179" spans="1:10" s="115" customFormat="1">
      <c r="A179" s="139"/>
      <c r="I179" s="114"/>
      <c r="J179" s="114"/>
    </row>
    <row r="180" spans="1:10" s="115" customFormat="1">
      <c r="A180" s="139"/>
      <c r="I180" s="114"/>
      <c r="J180" s="114"/>
    </row>
    <row r="181" spans="1:10" s="115" customFormat="1">
      <c r="A181" s="139"/>
      <c r="I181" s="114"/>
      <c r="J181" s="114"/>
    </row>
    <row r="182" spans="1:10" s="115" customFormat="1">
      <c r="A182" s="139"/>
      <c r="I182" s="114"/>
      <c r="J182" s="114"/>
    </row>
    <row r="183" spans="1:10" s="115" customFormat="1">
      <c r="A183" s="139"/>
      <c r="I183" s="114"/>
      <c r="J183" s="114"/>
    </row>
    <row r="184" spans="1:10" s="115" customFormat="1">
      <c r="A184" s="139"/>
      <c r="I184" s="114"/>
      <c r="J184" s="114"/>
    </row>
    <row r="185" spans="1:10" s="115" customFormat="1">
      <c r="A185" s="139"/>
      <c r="I185" s="114"/>
      <c r="J185" s="114"/>
    </row>
    <row r="186" spans="1:10" s="115" customFormat="1">
      <c r="A186" s="139"/>
      <c r="I186" s="114"/>
      <c r="J186" s="114"/>
    </row>
    <row r="187" spans="1:10" s="115" customFormat="1">
      <c r="A187" s="139"/>
      <c r="I187" s="114"/>
      <c r="J187" s="114"/>
    </row>
    <row r="188" spans="1:10" s="115" customFormat="1">
      <c r="A188" s="139"/>
      <c r="I188" s="114"/>
      <c r="J188" s="114"/>
    </row>
    <row r="189" spans="1:10" s="115" customFormat="1">
      <c r="A189" s="139"/>
      <c r="I189" s="114"/>
      <c r="J189" s="114"/>
    </row>
    <row r="190" spans="1:10" s="115" customFormat="1">
      <c r="A190" s="139"/>
      <c r="I190" s="114"/>
      <c r="J190" s="114"/>
    </row>
    <row r="191" spans="1:10" s="115" customFormat="1">
      <c r="A191" s="139"/>
      <c r="I191" s="114"/>
      <c r="J191" s="114"/>
    </row>
    <row r="192" spans="1:10" s="115" customFormat="1">
      <c r="A192" s="139"/>
      <c r="I192" s="114"/>
      <c r="J192" s="114"/>
    </row>
    <row r="193" spans="1:10" s="115" customFormat="1">
      <c r="A193" s="139"/>
      <c r="I193" s="114"/>
      <c r="J193" s="114"/>
    </row>
    <row r="194" spans="1:10" s="115" customFormat="1">
      <c r="A194" s="139"/>
      <c r="I194" s="114"/>
      <c r="J194" s="114"/>
    </row>
    <row r="195" spans="1:10" s="115" customFormat="1">
      <c r="A195" s="139"/>
      <c r="I195" s="114"/>
      <c r="J195" s="114"/>
    </row>
    <row r="196" spans="1:10" s="115" customFormat="1">
      <c r="A196" s="139"/>
      <c r="I196" s="114"/>
      <c r="J196" s="114"/>
    </row>
    <row r="197" spans="1:10" s="115" customFormat="1">
      <c r="A197" s="139"/>
      <c r="I197" s="114"/>
      <c r="J197" s="114"/>
    </row>
    <row r="198" spans="1:10" s="115" customFormat="1">
      <c r="A198" s="139"/>
      <c r="I198" s="114"/>
      <c r="J198" s="114"/>
    </row>
  </sheetData>
  <mergeCells count="12">
    <mergeCell ref="A2:H2"/>
    <mergeCell ref="C48:D48"/>
    <mergeCell ref="F48:H48"/>
    <mergeCell ref="A7:H7"/>
    <mergeCell ref="A18:H18"/>
    <mergeCell ref="C47:D47"/>
    <mergeCell ref="F47:H47"/>
    <mergeCell ref="A3:H3"/>
    <mergeCell ref="A4:A5"/>
    <mergeCell ref="B4:B5"/>
    <mergeCell ref="C4:D4"/>
    <mergeCell ref="E4:H4"/>
  </mergeCells>
  <phoneticPr fontId="3" type="noConversion"/>
  <printOptions horizontalCentered="1"/>
  <pageMargins left="0.59055118110236227" right="0.59055118110236227" top="0.98425196850393704" bottom="0.59055118110236227" header="0.19685039370078741" footer="0.11811023622047245"/>
  <pageSetup paperSize="9" scale="59" fitToHeight="2" orientation="landscape" verticalDpi="300" r:id="rId1"/>
  <headerFooter alignWithMargins="0"/>
  <rowBreaks count="1" manualBreakCount="1">
    <brk id="23" max="7" man="1"/>
  </rowBreaks>
  <ignoredErrors>
    <ignoredError sqref="G9:H16 G21 H35:H36 H37:H42 H19:H27 H2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2:H248"/>
  <sheetViews>
    <sheetView view="pageBreakPreview" zoomScale="60" zoomScaleNormal="100" workbookViewId="0">
      <selection activeCell="G17" sqref="G17"/>
    </sheetView>
  </sheetViews>
  <sheetFormatPr defaultColWidth="9.109375" defaultRowHeight="18"/>
  <cols>
    <col min="1" max="1" width="60.6640625" style="2" customWidth="1"/>
    <col min="2" max="2" width="14.109375" style="43" customWidth="1"/>
    <col min="3" max="3" width="14.109375" style="49" customWidth="1"/>
    <col min="4" max="4" width="16.109375" style="43" customWidth="1"/>
    <col min="5" max="5" width="16.6640625" style="43" customWidth="1"/>
    <col min="6" max="6" width="15.109375" style="43" customWidth="1"/>
    <col min="7" max="7" width="16" style="43" customWidth="1"/>
    <col min="8" max="16384" width="9.109375" style="2"/>
  </cols>
  <sheetData>
    <row r="2" spans="1:7">
      <c r="A2" s="293" t="s">
        <v>217</v>
      </c>
      <c r="B2" s="293"/>
      <c r="C2" s="293"/>
      <c r="D2" s="293"/>
      <c r="E2" s="293"/>
      <c r="F2" s="293"/>
      <c r="G2" s="293"/>
    </row>
    <row r="3" spans="1:7">
      <c r="A3" s="45"/>
      <c r="B3" s="7"/>
      <c r="C3" s="7"/>
      <c r="D3" s="45"/>
      <c r="E3" s="45"/>
      <c r="F3" s="45"/>
      <c r="G3" s="7"/>
    </row>
    <row r="4" spans="1:7" ht="73.5" customHeight="1">
      <c r="A4" s="50" t="s">
        <v>105</v>
      </c>
      <c r="B4" s="51" t="s">
        <v>7</v>
      </c>
      <c r="C4" s="51" t="s">
        <v>245</v>
      </c>
      <c r="D4" s="51" t="s">
        <v>246</v>
      </c>
      <c r="E4" s="51" t="s">
        <v>247</v>
      </c>
      <c r="F4" s="51" t="s">
        <v>203</v>
      </c>
      <c r="G4" s="52" t="s">
        <v>220</v>
      </c>
    </row>
    <row r="5" spans="1:7" ht="25.5" customHeight="1">
      <c r="A5" s="33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</row>
    <row r="6" spans="1:7" ht="26.25" customHeight="1">
      <c r="A6" s="306" t="s">
        <v>76</v>
      </c>
      <c r="B6" s="307"/>
      <c r="C6" s="307"/>
      <c r="D6" s="307"/>
      <c r="E6" s="307"/>
      <c r="F6" s="307"/>
      <c r="G6" s="308"/>
    </row>
    <row r="7" spans="1:7" ht="24.75" customHeight="1">
      <c r="A7" s="48" t="s">
        <v>208</v>
      </c>
      <c r="B7" s="34">
        <v>2050</v>
      </c>
      <c r="C7" s="35">
        <f>SUM(C8:C8)</f>
        <v>0</v>
      </c>
      <c r="D7" s="35">
        <f>SUM(D8:D8)</f>
        <v>0</v>
      </c>
      <c r="E7" s="35">
        <f>SUM(E8:E8)</f>
        <v>0</v>
      </c>
      <c r="F7" s="35">
        <f>E7-D7</f>
        <v>0</v>
      </c>
      <c r="G7" s="55" t="e">
        <f>(E7/D7)*100</f>
        <v>#DIV/0!</v>
      </c>
    </row>
    <row r="8" spans="1:7" ht="21.75" customHeight="1">
      <c r="A8" s="64"/>
      <c r="B8" s="65"/>
      <c r="C8" s="65"/>
      <c r="D8" s="66"/>
      <c r="E8" s="66"/>
      <c r="F8" s="62">
        <f t="shared" ref="F8:F23" si="0">E8-D8</f>
        <v>0</v>
      </c>
      <c r="G8" s="67" t="e">
        <f t="shared" ref="G8:G23" si="1">(E8/D8)*100</f>
        <v>#DIV/0!</v>
      </c>
    </row>
    <row r="9" spans="1:7" s="12" customFormat="1" ht="23.25" customHeight="1">
      <c r="A9" s="72" t="s">
        <v>207</v>
      </c>
      <c r="B9" s="73">
        <v>2060</v>
      </c>
      <c r="C9" s="66">
        <f>SUM(C10:C10)</f>
        <v>0</v>
      </c>
      <c r="D9" s="66">
        <f>SUM(D10:D10)</f>
        <v>0</v>
      </c>
      <c r="E9" s="66">
        <f t="shared" ref="E9" si="2">SUM(E10:E10)</f>
        <v>0</v>
      </c>
      <c r="F9" s="62">
        <f t="shared" si="0"/>
        <v>0</v>
      </c>
      <c r="G9" s="67" t="e">
        <f t="shared" si="1"/>
        <v>#DIV/0!</v>
      </c>
    </row>
    <row r="10" spans="1:7" s="12" customFormat="1" ht="23.25" customHeight="1">
      <c r="A10" s="69"/>
      <c r="B10" s="68"/>
      <c r="C10" s="68"/>
      <c r="D10" s="66"/>
      <c r="E10" s="66"/>
      <c r="F10" s="62">
        <f t="shared" si="0"/>
        <v>0</v>
      </c>
      <c r="G10" s="67" t="e">
        <f t="shared" si="1"/>
        <v>#DIV/0!</v>
      </c>
    </row>
    <row r="11" spans="1:7" s="12" customFormat="1" ht="29.25" customHeight="1">
      <c r="A11" s="309" t="s">
        <v>209</v>
      </c>
      <c r="B11" s="310"/>
      <c r="C11" s="310"/>
      <c r="D11" s="310"/>
      <c r="E11" s="310"/>
      <c r="F11" s="310"/>
      <c r="G11" s="311"/>
    </row>
    <row r="12" spans="1:7" s="12" customFormat="1" ht="42.75" customHeight="1">
      <c r="A12" s="74" t="s">
        <v>189</v>
      </c>
      <c r="B12" s="68"/>
      <c r="C12" s="68"/>
      <c r="D12" s="66"/>
      <c r="E12" s="66"/>
      <c r="F12" s="62"/>
      <c r="G12" s="66"/>
    </row>
    <row r="13" spans="1:7" s="12" customFormat="1" ht="27.75" customHeight="1">
      <c r="A13" s="75" t="s">
        <v>210</v>
      </c>
      <c r="B13" s="73">
        <v>2117</v>
      </c>
      <c r="C13" s="66">
        <f>SUM(C14:C14)</f>
        <v>0</v>
      </c>
      <c r="D13" s="66">
        <f>SUM(D14:D14)</f>
        <v>0</v>
      </c>
      <c r="E13" s="66">
        <f>SUM(E14:E14)</f>
        <v>0</v>
      </c>
      <c r="F13" s="66">
        <f t="shared" si="0"/>
        <v>0</v>
      </c>
      <c r="G13" s="67" t="e">
        <f t="shared" si="1"/>
        <v>#DIV/0!</v>
      </c>
    </row>
    <row r="14" spans="1:7" s="12" customFormat="1" ht="22.5" customHeight="1">
      <c r="A14" s="70"/>
      <c r="B14" s="68"/>
      <c r="C14" s="68"/>
      <c r="D14" s="62"/>
      <c r="E14" s="62"/>
      <c r="F14" s="62">
        <f t="shared" si="0"/>
        <v>0</v>
      </c>
      <c r="G14" s="67" t="e">
        <f t="shared" si="1"/>
        <v>#DIV/0!</v>
      </c>
    </row>
    <row r="15" spans="1:7" s="12" customFormat="1" ht="40.5" customHeight="1">
      <c r="A15" s="76" t="s">
        <v>184</v>
      </c>
      <c r="B15" s="68"/>
      <c r="C15" s="68"/>
      <c r="D15" s="62"/>
      <c r="E15" s="62"/>
      <c r="F15" s="62"/>
      <c r="G15" s="62"/>
    </row>
    <row r="16" spans="1:7" s="12" customFormat="1" ht="29.25" customHeight="1">
      <c r="A16" s="69" t="s">
        <v>210</v>
      </c>
      <c r="B16" s="73">
        <v>2128</v>
      </c>
      <c r="C16" s="66">
        <f>SUM(C17:C17)</f>
        <v>0</v>
      </c>
      <c r="D16" s="66">
        <f>SUM(D17:D17)</f>
        <v>0</v>
      </c>
      <c r="E16" s="66">
        <f>SUM(E17:E17)</f>
        <v>0</v>
      </c>
      <c r="F16" s="66">
        <f t="shared" si="0"/>
        <v>0</v>
      </c>
      <c r="G16" s="67" t="e">
        <f t="shared" si="1"/>
        <v>#DIV/0!</v>
      </c>
    </row>
    <row r="17" spans="1:8" s="12" customFormat="1" ht="23.25" customHeight="1">
      <c r="A17" s="69"/>
      <c r="B17" s="68"/>
      <c r="C17" s="68"/>
      <c r="D17" s="66"/>
      <c r="E17" s="66"/>
      <c r="F17" s="62">
        <f t="shared" si="0"/>
        <v>0</v>
      </c>
      <c r="G17" s="67" t="e">
        <f t="shared" si="1"/>
        <v>#DIV/0!</v>
      </c>
    </row>
    <row r="18" spans="1:8" s="12" customFormat="1" ht="37.5" customHeight="1">
      <c r="A18" s="74" t="s">
        <v>212</v>
      </c>
      <c r="B18" s="68"/>
      <c r="C18" s="68"/>
      <c r="D18" s="62"/>
      <c r="E18" s="62"/>
      <c r="F18" s="62"/>
      <c r="G18" s="63"/>
    </row>
    <row r="19" spans="1:8" s="12" customFormat="1" ht="38.25" customHeight="1">
      <c r="A19" s="77" t="s">
        <v>213</v>
      </c>
      <c r="B19" s="73">
        <v>2123</v>
      </c>
      <c r="C19" s="66">
        <f>SUM(C20:C20)</f>
        <v>0</v>
      </c>
      <c r="D19" s="66">
        <f>SUM(D20:D20)</f>
        <v>0</v>
      </c>
      <c r="E19" s="66">
        <f>SUM(E20:E20)</f>
        <v>0</v>
      </c>
      <c r="F19" s="66">
        <f t="shared" si="0"/>
        <v>0</v>
      </c>
      <c r="G19" s="67" t="e">
        <f t="shared" si="1"/>
        <v>#DIV/0!</v>
      </c>
    </row>
    <row r="20" spans="1:8" s="12" customFormat="1" ht="24.75" customHeight="1">
      <c r="A20" s="69"/>
      <c r="B20" s="68"/>
      <c r="C20" s="68"/>
      <c r="D20" s="66"/>
      <c r="E20" s="66"/>
      <c r="F20" s="66">
        <f t="shared" si="0"/>
        <v>0</v>
      </c>
      <c r="G20" s="67" t="e">
        <f t="shared" si="1"/>
        <v>#DIV/0!</v>
      </c>
    </row>
    <row r="21" spans="1:8" s="12" customFormat="1" ht="26.25" customHeight="1">
      <c r="A21" s="78" t="s">
        <v>214</v>
      </c>
      <c r="B21" s="68"/>
      <c r="C21" s="68"/>
      <c r="D21" s="66"/>
      <c r="E21" s="66"/>
      <c r="F21" s="62"/>
      <c r="G21" s="67"/>
    </row>
    <row r="22" spans="1:8" s="12" customFormat="1" ht="41.25" customHeight="1">
      <c r="A22" s="77" t="s">
        <v>215</v>
      </c>
      <c r="B22" s="73">
        <v>2142</v>
      </c>
      <c r="C22" s="66">
        <f>SUM(C23:C23)</f>
        <v>0</v>
      </c>
      <c r="D22" s="66">
        <f>SUM(D23:D23)</f>
        <v>0</v>
      </c>
      <c r="E22" s="66">
        <f>SUM(E23:E23)</f>
        <v>0</v>
      </c>
      <c r="F22" s="62">
        <f t="shared" si="0"/>
        <v>0</v>
      </c>
      <c r="G22" s="67" t="e">
        <f t="shared" si="1"/>
        <v>#DIV/0!</v>
      </c>
    </row>
    <row r="23" spans="1:8" s="12" customFormat="1" ht="28.5" customHeight="1">
      <c r="A23" s="69"/>
      <c r="B23" s="68"/>
      <c r="C23" s="68"/>
      <c r="D23" s="66"/>
      <c r="E23" s="66"/>
      <c r="F23" s="62">
        <f t="shared" si="0"/>
        <v>0</v>
      </c>
      <c r="G23" s="67" t="e">
        <f t="shared" si="1"/>
        <v>#DIV/0!</v>
      </c>
    </row>
    <row r="24" spans="1:8">
      <c r="A24" s="36"/>
      <c r="B24" s="37"/>
      <c r="C24" s="37"/>
      <c r="D24" s="38"/>
      <c r="E24" s="39"/>
      <c r="F24" s="39"/>
      <c r="G24" s="39"/>
    </row>
    <row r="25" spans="1:8" ht="24.75" customHeight="1">
      <c r="A25" s="13" t="s">
        <v>185</v>
      </c>
      <c r="B25" s="9"/>
      <c r="C25" s="9"/>
      <c r="D25" s="42" t="s">
        <v>57</v>
      </c>
      <c r="E25" s="42"/>
      <c r="F25" s="305" t="s">
        <v>195</v>
      </c>
      <c r="G25" s="305"/>
      <c r="H25" s="44"/>
    </row>
    <row r="26" spans="1:8">
      <c r="A26" s="46" t="s">
        <v>187</v>
      </c>
      <c r="B26" s="47"/>
      <c r="C26" s="53"/>
      <c r="D26" s="47" t="s">
        <v>192</v>
      </c>
      <c r="E26" s="47"/>
      <c r="F26" s="291" t="s">
        <v>119</v>
      </c>
      <c r="G26" s="291"/>
      <c r="H26" s="11"/>
    </row>
    <row r="27" spans="1:8">
      <c r="A27" s="36"/>
      <c r="B27" s="37"/>
      <c r="C27" s="37"/>
      <c r="D27" s="38"/>
      <c r="E27" s="39"/>
      <c r="F27" s="39"/>
      <c r="G27" s="39"/>
    </row>
    <row r="28" spans="1:8">
      <c r="A28" s="36"/>
      <c r="B28" s="37"/>
      <c r="C28" s="37"/>
      <c r="D28" s="38"/>
      <c r="E28" s="39"/>
      <c r="F28" s="39"/>
      <c r="G28" s="39"/>
    </row>
    <row r="29" spans="1:8">
      <c r="A29" s="36"/>
      <c r="B29" s="37"/>
      <c r="C29" s="37"/>
      <c r="D29" s="38"/>
      <c r="E29" s="39"/>
      <c r="F29" s="39"/>
      <c r="G29" s="39"/>
    </row>
    <row r="30" spans="1:8">
      <c r="A30" s="36"/>
      <c r="B30" s="37"/>
      <c r="C30" s="37"/>
      <c r="D30" s="38"/>
      <c r="E30" s="39"/>
      <c r="F30" s="39"/>
      <c r="G30" s="39"/>
    </row>
    <row r="31" spans="1:8">
      <c r="A31" s="36"/>
      <c r="B31" s="37"/>
      <c r="C31" s="37"/>
      <c r="D31" s="38"/>
      <c r="E31" s="39"/>
      <c r="F31" s="39"/>
      <c r="G31" s="39"/>
    </row>
    <row r="32" spans="1:8">
      <c r="A32" s="36"/>
      <c r="B32" s="37"/>
      <c r="C32" s="37"/>
      <c r="D32" s="38"/>
      <c r="E32" s="39"/>
      <c r="F32" s="39"/>
      <c r="G32" s="39"/>
    </row>
    <row r="33" spans="1:7">
      <c r="A33" s="36"/>
      <c r="B33" s="37"/>
      <c r="C33" s="37"/>
      <c r="D33" s="38"/>
      <c r="E33" s="39"/>
      <c r="F33" s="39"/>
      <c r="G33" s="39"/>
    </row>
    <row r="34" spans="1:7">
      <c r="A34" s="36"/>
      <c r="B34" s="37"/>
      <c r="C34" s="37"/>
      <c r="D34" s="38"/>
      <c r="E34" s="39"/>
      <c r="F34" s="39"/>
      <c r="G34" s="39"/>
    </row>
    <row r="35" spans="1:7">
      <c r="A35" s="36"/>
      <c r="B35" s="37"/>
      <c r="C35" s="37"/>
      <c r="D35" s="38"/>
      <c r="E35" s="39"/>
      <c r="F35" s="39"/>
      <c r="G35" s="39"/>
    </row>
    <row r="36" spans="1:7">
      <c r="A36" s="36"/>
      <c r="B36" s="37"/>
      <c r="C36" s="37"/>
      <c r="D36" s="38"/>
      <c r="E36" s="39"/>
      <c r="F36" s="39"/>
      <c r="G36" s="39"/>
    </row>
    <row r="37" spans="1:7">
      <c r="A37" s="36"/>
      <c r="B37" s="37"/>
      <c r="C37" s="37"/>
      <c r="D37" s="38"/>
      <c r="E37" s="39"/>
      <c r="F37" s="39"/>
      <c r="G37" s="39"/>
    </row>
    <row r="38" spans="1:7">
      <c r="A38" s="36"/>
      <c r="B38" s="37"/>
      <c r="C38" s="37"/>
      <c r="D38" s="38"/>
      <c r="E38" s="39"/>
      <c r="F38" s="39"/>
      <c r="G38" s="39"/>
    </row>
    <row r="39" spans="1:7">
      <c r="A39" s="36"/>
      <c r="B39" s="37"/>
      <c r="C39" s="37"/>
      <c r="D39" s="38"/>
      <c r="E39" s="39"/>
      <c r="F39" s="39"/>
      <c r="G39" s="39"/>
    </row>
    <row r="40" spans="1:7">
      <c r="A40" s="36"/>
      <c r="B40" s="37"/>
      <c r="C40" s="37"/>
      <c r="D40" s="38"/>
      <c r="E40" s="39"/>
      <c r="F40" s="39"/>
      <c r="G40" s="39"/>
    </row>
    <row r="41" spans="1:7">
      <c r="A41" s="36"/>
      <c r="B41" s="37"/>
      <c r="C41" s="37"/>
      <c r="D41" s="38"/>
      <c r="E41" s="39"/>
      <c r="F41" s="39"/>
      <c r="G41" s="39"/>
    </row>
    <row r="42" spans="1:7">
      <c r="A42" s="36"/>
      <c r="B42" s="37"/>
      <c r="C42" s="37"/>
      <c r="D42" s="38"/>
      <c r="E42" s="39"/>
      <c r="F42" s="39"/>
      <c r="G42" s="39"/>
    </row>
    <row r="43" spans="1:7">
      <c r="A43" s="36"/>
      <c r="B43" s="37"/>
      <c r="C43" s="37"/>
      <c r="D43" s="38"/>
      <c r="E43" s="39"/>
      <c r="F43" s="39"/>
      <c r="G43" s="39"/>
    </row>
    <row r="44" spans="1:7">
      <c r="A44" s="36"/>
      <c r="B44" s="37"/>
      <c r="C44" s="37"/>
      <c r="D44" s="38"/>
      <c r="E44" s="39"/>
      <c r="F44" s="39"/>
      <c r="G44" s="39"/>
    </row>
    <row r="45" spans="1:7">
      <c r="A45" s="36"/>
      <c r="B45" s="37"/>
      <c r="C45" s="37"/>
      <c r="D45" s="38"/>
      <c r="E45" s="39"/>
      <c r="F45" s="39"/>
      <c r="G45" s="39"/>
    </row>
    <row r="46" spans="1:7">
      <c r="A46" s="36"/>
      <c r="B46" s="37"/>
      <c r="C46" s="37"/>
      <c r="D46" s="38"/>
      <c r="E46" s="39"/>
      <c r="F46" s="39"/>
      <c r="G46" s="39"/>
    </row>
    <row r="47" spans="1:7">
      <c r="A47" s="36"/>
      <c r="B47" s="37"/>
      <c r="C47" s="37"/>
      <c r="D47" s="38"/>
      <c r="E47" s="39"/>
      <c r="F47" s="39"/>
      <c r="G47" s="39"/>
    </row>
    <row r="48" spans="1:7">
      <c r="A48" s="36"/>
      <c r="B48" s="37"/>
      <c r="C48" s="37"/>
      <c r="D48" s="38"/>
      <c r="E48" s="39"/>
      <c r="F48" s="39"/>
      <c r="G48" s="39"/>
    </row>
    <row r="49" spans="1:7">
      <c r="A49" s="36"/>
      <c r="B49" s="37"/>
      <c r="C49" s="37"/>
      <c r="D49" s="38"/>
      <c r="E49" s="39"/>
      <c r="F49" s="39"/>
      <c r="G49" s="39"/>
    </row>
    <row r="50" spans="1:7">
      <c r="A50" s="36"/>
      <c r="B50" s="37"/>
      <c r="C50" s="37"/>
      <c r="D50" s="38"/>
      <c r="E50" s="39"/>
      <c r="F50" s="39"/>
      <c r="G50" s="39"/>
    </row>
    <row r="51" spans="1:7">
      <c r="A51" s="36"/>
      <c r="B51" s="37"/>
      <c r="C51" s="37"/>
      <c r="D51" s="38"/>
      <c r="E51" s="39"/>
      <c r="F51" s="39"/>
      <c r="G51" s="39"/>
    </row>
    <row r="52" spans="1:7">
      <c r="A52" s="36"/>
      <c r="B52" s="37"/>
      <c r="C52" s="37"/>
      <c r="D52" s="38"/>
      <c r="E52" s="39"/>
      <c r="F52" s="39"/>
      <c r="G52" s="39"/>
    </row>
    <row r="53" spans="1:7">
      <c r="A53" s="36"/>
      <c r="B53" s="37"/>
      <c r="C53" s="37"/>
      <c r="D53" s="38"/>
      <c r="E53" s="39"/>
      <c r="F53" s="39"/>
      <c r="G53" s="39"/>
    </row>
    <row r="54" spans="1:7">
      <c r="A54" s="36"/>
      <c r="B54" s="37"/>
      <c r="C54" s="37"/>
      <c r="D54" s="38"/>
      <c r="E54" s="39"/>
      <c r="F54" s="39"/>
      <c r="G54" s="39"/>
    </row>
    <row r="55" spans="1:7">
      <c r="A55" s="36"/>
      <c r="B55" s="37"/>
      <c r="C55" s="37"/>
      <c r="D55" s="38"/>
      <c r="E55" s="39"/>
      <c r="F55" s="39"/>
      <c r="G55" s="39"/>
    </row>
    <row r="56" spans="1:7">
      <c r="A56" s="36"/>
      <c r="B56" s="37"/>
      <c r="C56" s="37"/>
      <c r="D56" s="38"/>
      <c r="E56" s="39"/>
      <c r="F56" s="39"/>
      <c r="G56" s="39"/>
    </row>
    <row r="57" spans="1:7">
      <c r="A57" s="36"/>
      <c r="B57" s="37"/>
      <c r="C57" s="37"/>
      <c r="D57" s="38"/>
      <c r="E57" s="39"/>
      <c r="F57" s="39"/>
      <c r="G57" s="39"/>
    </row>
    <row r="58" spans="1:7">
      <c r="A58" s="36"/>
      <c r="D58" s="40"/>
      <c r="E58" s="41"/>
      <c r="F58" s="41"/>
      <c r="G58" s="41"/>
    </row>
    <row r="59" spans="1:7">
      <c r="A59" s="5"/>
      <c r="D59" s="40"/>
      <c r="E59" s="41"/>
      <c r="F59" s="41"/>
      <c r="G59" s="41"/>
    </row>
    <row r="60" spans="1:7">
      <c r="A60" s="5"/>
      <c r="D60" s="40"/>
      <c r="E60" s="41"/>
      <c r="F60" s="41"/>
      <c r="G60" s="41"/>
    </row>
    <row r="61" spans="1:7">
      <c r="A61" s="5"/>
      <c r="D61" s="40"/>
      <c r="E61" s="41"/>
      <c r="F61" s="41"/>
      <c r="G61" s="41"/>
    </row>
    <row r="62" spans="1:7">
      <c r="A62" s="5"/>
      <c r="D62" s="40"/>
      <c r="E62" s="41"/>
      <c r="F62" s="41"/>
      <c r="G62" s="41"/>
    </row>
    <row r="63" spans="1:7">
      <c r="A63" s="5"/>
      <c r="D63" s="40"/>
      <c r="E63" s="41"/>
      <c r="F63" s="41"/>
      <c r="G63" s="41"/>
    </row>
    <row r="64" spans="1:7">
      <c r="A64" s="5"/>
      <c r="D64" s="40"/>
      <c r="E64" s="41"/>
      <c r="F64" s="41"/>
      <c r="G64" s="41"/>
    </row>
    <row r="65" spans="1:7">
      <c r="A65" s="5"/>
      <c r="D65" s="40"/>
      <c r="E65" s="41"/>
      <c r="F65" s="41"/>
      <c r="G65" s="41"/>
    </row>
    <row r="66" spans="1:7">
      <c r="A66" s="5"/>
      <c r="D66" s="40"/>
      <c r="E66" s="41"/>
      <c r="F66" s="41"/>
      <c r="G66" s="41"/>
    </row>
    <row r="67" spans="1:7">
      <c r="A67" s="5"/>
      <c r="D67" s="40"/>
      <c r="E67" s="41"/>
      <c r="F67" s="41"/>
      <c r="G67" s="41"/>
    </row>
    <row r="68" spans="1:7">
      <c r="A68" s="5"/>
      <c r="D68" s="40"/>
      <c r="E68" s="41"/>
      <c r="F68" s="41"/>
      <c r="G68" s="41"/>
    </row>
    <row r="69" spans="1:7">
      <c r="A69" s="5"/>
      <c r="D69" s="40"/>
      <c r="E69" s="41"/>
      <c r="F69" s="41"/>
      <c r="G69" s="41"/>
    </row>
    <row r="70" spans="1:7">
      <c r="A70" s="5"/>
      <c r="D70" s="40"/>
      <c r="E70" s="41"/>
      <c r="F70" s="41"/>
      <c r="G70" s="41"/>
    </row>
    <row r="71" spans="1:7">
      <c r="A71" s="5"/>
      <c r="D71" s="40"/>
      <c r="E71" s="41"/>
      <c r="F71" s="41"/>
      <c r="G71" s="41"/>
    </row>
    <row r="72" spans="1:7">
      <c r="A72" s="5"/>
      <c r="D72" s="40"/>
      <c r="E72" s="41"/>
      <c r="F72" s="41"/>
      <c r="G72" s="41"/>
    </row>
    <row r="73" spans="1:7">
      <c r="A73" s="5"/>
      <c r="D73" s="40"/>
      <c r="E73" s="41"/>
      <c r="F73" s="41"/>
      <c r="G73" s="41"/>
    </row>
    <row r="74" spans="1:7">
      <c r="A74" s="5"/>
      <c r="D74" s="40"/>
      <c r="E74" s="41"/>
      <c r="F74" s="41"/>
      <c r="G74" s="41"/>
    </row>
    <row r="75" spans="1:7">
      <c r="A75" s="5"/>
      <c r="D75" s="40"/>
      <c r="E75" s="41"/>
      <c r="F75" s="41"/>
      <c r="G75" s="41"/>
    </row>
    <row r="76" spans="1:7">
      <c r="A76" s="5"/>
      <c r="D76" s="40"/>
      <c r="E76" s="41"/>
      <c r="F76" s="41"/>
      <c r="G76" s="41"/>
    </row>
    <row r="77" spans="1:7">
      <c r="A77" s="5"/>
      <c r="D77" s="40"/>
      <c r="E77" s="41"/>
      <c r="F77" s="41"/>
      <c r="G77" s="41"/>
    </row>
    <row r="78" spans="1:7">
      <c r="A78" s="5"/>
      <c r="D78" s="40"/>
      <c r="E78" s="41"/>
      <c r="F78" s="41"/>
      <c r="G78" s="41"/>
    </row>
    <row r="79" spans="1:7">
      <c r="A79" s="5"/>
      <c r="D79" s="40"/>
      <c r="E79" s="41"/>
      <c r="F79" s="41"/>
      <c r="G79" s="41"/>
    </row>
    <row r="80" spans="1:7">
      <c r="A80" s="5"/>
      <c r="D80" s="40"/>
      <c r="E80" s="41"/>
      <c r="F80" s="41"/>
      <c r="G80" s="41"/>
    </row>
    <row r="81" spans="1:1">
      <c r="A81" s="5"/>
    </row>
    <row r="82" spans="1:1">
      <c r="A82" s="6"/>
    </row>
    <row r="83" spans="1:1">
      <c r="A83" s="6"/>
    </row>
    <row r="84" spans="1:1">
      <c r="A84" s="6"/>
    </row>
    <row r="85" spans="1:1">
      <c r="A85" s="6"/>
    </row>
    <row r="86" spans="1:1">
      <c r="A86" s="6"/>
    </row>
    <row r="87" spans="1:1">
      <c r="A87" s="6"/>
    </row>
    <row r="88" spans="1:1">
      <c r="A88" s="6"/>
    </row>
    <row r="89" spans="1:1">
      <c r="A89" s="6"/>
    </row>
    <row r="90" spans="1:1">
      <c r="A90" s="6"/>
    </row>
    <row r="91" spans="1:1">
      <c r="A91" s="6"/>
    </row>
    <row r="92" spans="1:1">
      <c r="A92" s="6"/>
    </row>
    <row r="93" spans="1:1">
      <c r="A93" s="6"/>
    </row>
    <row r="94" spans="1:1">
      <c r="A94" s="6"/>
    </row>
    <row r="95" spans="1:1">
      <c r="A95" s="6"/>
    </row>
    <row r="96" spans="1:1">
      <c r="A96" s="6"/>
    </row>
    <row r="97" spans="1:1">
      <c r="A97" s="6"/>
    </row>
    <row r="98" spans="1:1">
      <c r="A98" s="6"/>
    </row>
    <row r="99" spans="1:1">
      <c r="A99" s="6"/>
    </row>
    <row r="100" spans="1:1">
      <c r="A100" s="6"/>
    </row>
    <row r="101" spans="1:1">
      <c r="A101" s="6"/>
    </row>
    <row r="102" spans="1:1">
      <c r="A102" s="6"/>
    </row>
    <row r="103" spans="1:1">
      <c r="A103" s="6"/>
    </row>
    <row r="104" spans="1:1">
      <c r="A104" s="6"/>
    </row>
    <row r="105" spans="1:1">
      <c r="A105" s="6"/>
    </row>
    <row r="106" spans="1:1">
      <c r="A106" s="6"/>
    </row>
    <row r="107" spans="1:1">
      <c r="A107" s="6"/>
    </row>
    <row r="108" spans="1:1">
      <c r="A108" s="6"/>
    </row>
    <row r="109" spans="1:1">
      <c r="A109" s="6"/>
    </row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  <row r="148" spans="1:1">
      <c r="A148" s="6"/>
    </row>
    <row r="149" spans="1:1">
      <c r="A149" s="6"/>
    </row>
    <row r="150" spans="1:1">
      <c r="A150" s="6"/>
    </row>
    <row r="151" spans="1:1">
      <c r="A151" s="6"/>
    </row>
    <row r="152" spans="1:1">
      <c r="A152" s="6"/>
    </row>
    <row r="153" spans="1:1">
      <c r="A153" s="6"/>
    </row>
    <row r="154" spans="1:1">
      <c r="A154" s="6"/>
    </row>
    <row r="155" spans="1:1">
      <c r="A155" s="6"/>
    </row>
    <row r="156" spans="1:1">
      <c r="A156" s="6"/>
    </row>
    <row r="157" spans="1:1">
      <c r="A157" s="6"/>
    </row>
    <row r="158" spans="1:1">
      <c r="A158" s="6"/>
    </row>
    <row r="159" spans="1:1">
      <c r="A159" s="6"/>
    </row>
    <row r="160" spans="1:1">
      <c r="A160" s="6"/>
    </row>
    <row r="161" spans="1:1">
      <c r="A161" s="6"/>
    </row>
    <row r="162" spans="1:1">
      <c r="A162" s="6"/>
    </row>
    <row r="163" spans="1:1">
      <c r="A163" s="6"/>
    </row>
    <row r="164" spans="1:1">
      <c r="A164" s="6"/>
    </row>
    <row r="165" spans="1:1">
      <c r="A165" s="6"/>
    </row>
    <row r="166" spans="1:1">
      <c r="A166" s="6"/>
    </row>
    <row r="167" spans="1:1">
      <c r="A167" s="6"/>
    </row>
    <row r="168" spans="1:1">
      <c r="A168" s="6"/>
    </row>
    <row r="169" spans="1:1">
      <c r="A169" s="6"/>
    </row>
    <row r="170" spans="1:1">
      <c r="A170" s="6"/>
    </row>
    <row r="171" spans="1:1">
      <c r="A171" s="6"/>
    </row>
    <row r="172" spans="1:1">
      <c r="A172" s="6"/>
    </row>
    <row r="173" spans="1:1">
      <c r="A173" s="6"/>
    </row>
    <row r="174" spans="1:1">
      <c r="A174" s="6"/>
    </row>
    <row r="175" spans="1:1">
      <c r="A175" s="6"/>
    </row>
    <row r="176" spans="1:1">
      <c r="A176" s="6"/>
    </row>
    <row r="177" spans="1:1">
      <c r="A177" s="6"/>
    </row>
    <row r="178" spans="1:1">
      <c r="A178" s="6"/>
    </row>
    <row r="179" spans="1:1">
      <c r="A179" s="6"/>
    </row>
    <row r="180" spans="1:1">
      <c r="A180" s="6"/>
    </row>
    <row r="181" spans="1:1">
      <c r="A181" s="6"/>
    </row>
    <row r="182" spans="1:1">
      <c r="A182" s="6"/>
    </row>
    <row r="183" spans="1:1">
      <c r="A183" s="6"/>
    </row>
    <row r="184" spans="1:1">
      <c r="A184" s="6"/>
    </row>
    <row r="185" spans="1:1">
      <c r="A185" s="6"/>
    </row>
    <row r="186" spans="1:1">
      <c r="A186" s="6"/>
    </row>
    <row r="187" spans="1:1">
      <c r="A187" s="6"/>
    </row>
    <row r="188" spans="1:1">
      <c r="A188" s="6"/>
    </row>
    <row r="189" spans="1:1">
      <c r="A189" s="6"/>
    </row>
    <row r="190" spans="1:1">
      <c r="A190" s="6"/>
    </row>
    <row r="191" spans="1:1">
      <c r="A191" s="6"/>
    </row>
    <row r="192" spans="1:1">
      <c r="A192" s="6"/>
    </row>
    <row r="193" spans="1:1">
      <c r="A193" s="6"/>
    </row>
    <row r="194" spans="1:1">
      <c r="A194" s="6"/>
    </row>
    <row r="195" spans="1:1">
      <c r="A195" s="6"/>
    </row>
    <row r="196" spans="1:1">
      <c r="A196" s="6"/>
    </row>
    <row r="197" spans="1:1">
      <c r="A197" s="6"/>
    </row>
    <row r="198" spans="1:1">
      <c r="A198" s="6"/>
    </row>
    <row r="199" spans="1:1">
      <c r="A199" s="6"/>
    </row>
    <row r="200" spans="1:1">
      <c r="A200" s="6"/>
    </row>
    <row r="201" spans="1:1">
      <c r="A201" s="6"/>
    </row>
    <row r="202" spans="1:1">
      <c r="A202" s="6"/>
    </row>
    <row r="203" spans="1:1">
      <c r="A203" s="6"/>
    </row>
    <row r="204" spans="1:1">
      <c r="A204" s="6"/>
    </row>
    <row r="205" spans="1:1">
      <c r="A205" s="6"/>
    </row>
    <row r="206" spans="1:1">
      <c r="A206" s="6"/>
    </row>
    <row r="207" spans="1:1">
      <c r="A207" s="6"/>
    </row>
    <row r="208" spans="1:1">
      <c r="A208" s="6"/>
    </row>
    <row r="209" spans="1:1">
      <c r="A209" s="6"/>
    </row>
    <row r="210" spans="1:1">
      <c r="A210" s="6"/>
    </row>
    <row r="211" spans="1:1">
      <c r="A211" s="6"/>
    </row>
    <row r="212" spans="1:1">
      <c r="A212" s="6"/>
    </row>
    <row r="213" spans="1:1">
      <c r="A213" s="6"/>
    </row>
    <row r="214" spans="1:1">
      <c r="A214" s="6"/>
    </row>
    <row r="215" spans="1:1">
      <c r="A215" s="6"/>
    </row>
    <row r="216" spans="1:1">
      <c r="A216" s="6"/>
    </row>
    <row r="217" spans="1:1">
      <c r="A217" s="6"/>
    </row>
    <row r="218" spans="1:1">
      <c r="A218" s="6"/>
    </row>
    <row r="219" spans="1:1">
      <c r="A219" s="6"/>
    </row>
    <row r="220" spans="1:1">
      <c r="A220" s="6"/>
    </row>
    <row r="221" spans="1:1">
      <c r="A221" s="6"/>
    </row>
    <row r="222" spans="1:1">
      <c r="A222" s="6"/>
    </row>
    <row r="223" spans="1:1">
      <c r="A223" s="6"/>
    </row>
    <row r="224" spans="1:1">
      <c r="A224" s="6"/>
    </row>
    <row r="225" spans="1:1">
      <c r="A225" s="6"/>
    </row>
    <row r="226" spans="1:1">
      <c r="A226" s="6"/>
    </row>
    <row r="227" spans="1:1">
      <c r="A227" s="6"/>
    </row>
    <row r="228" spans="1:1">
      <c r="A228" s="6"/>
    </row>
    <row r="229" spans="1:1">
      <c r="A229" s="6"/>
    </row>
    <row r="230" spans="1:1">
      <c r="A230" s="6"/>
    </row>
    <row r="231" spans="1:1">
      <c r="A231" s="6"/>
    </row>
    <row r="232" spans="1:1">
      <c r="A232" s="6"/>
    </row>
    <row r="233" spans="1:1">
      <c r="A233" s="6"/>
    </row>
    <row r="234" spans="1:1">
      <c r="A234" s="6"/>
    </row>
    <row r="235" spans="1:1">
      <c r="A235" s="6"/>
    </row>
    <row r="236" spans="1:1">
      <c r="A236" s="6"/>
    </row>
    <row r="237" spans="1:1">
      <c r="A237" s="6"/>
    </row>
    <row r="238" spans="1:1">
      <c r="A238" s="6"/>
    </row>
    <row r="239" spans="1:1">
      <c r="A239" s="6"/>
    </row>
    <row r="240" spans="1:1">
      <c r="A240" s="6"/>
    </row>
    <row r="241" spans="1:1">
      <c r="A241" s="6"/>
    </row>
    <row r="242" spans="1:1">
      <c r="A242" s="6"/>
    </row>
    <row r="243" spans="1:1">
      <c r="A243" s="6"/>
    </row>
    <row r="244" spans="1:1">
      <c r="A244" s="6"/>
    </row>
    <row r="245" spans="1:1">
      <c r="A245" s="6"/>
    </row>
    <row r="246" spans="1:1">
      <c r="A246" s="6"/>
    </row>
    <row r="247" spans="1:1">
      <c r="A247" s="6"/>
    </row>
    <row r="248" spans="1:1">
      <c r="A248" s="6"/>
    </row>
  </sheetData>
  <mergeCells count="5">
    <mergeCell ref="F25:G25"/>
    <mergeCell ref="F26:G26"/>
    <mergeCell ref="A6:G6"/>
    <mergeCell ref="A11:G11"/>
    <mergeCell ref="A2:G2"/>
  </mergeCells>
  <pageMargins left="0.23622047244094491" right="0.15748031496062992" top="0.19685039370078741" bottom="0.19685039370078741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I184"/>
  <sheetViews>
    <sheetView view="pageBreakPreview" topLeftCell="A7" zoomScale="55" zoomScaleNormal="75" zoomScaleSheetLayoutView="55" workbookViewId="0">
      <selection activeCell="D12" sqref="D12"/>
    </sheetView>
  </sheetViews>
  <sheetFormatPr defaultColWidth="9.109375" defaultRowHeight="18"/>
  <cols>
    <col min="1" max="1" width="80.109375" style="2" customWidth="1"/>
    <col min="2" max="2" width="12.6640625" style="4" customWidth="1"/>
    <col min="3" max="7" width="25.6640625" style="4" customWidth="1"/>
    <col min="8" max="8" width="21.109375" style="4" customWidth="1"/>
    <col min="9" max="9" width="9.5546875" style="2" customWidth="1"/>
    <col min="10" max="10" width="9.88671875" style="2" customWidth="1"/>
    <col min="11" max="16384" width="9.109375" style="2"/>
  </cols>
  <sheetData>
    <row r="1" spans="1:9" ht="20.399999999999999">
      <c r="H1" s="18" t="s">
        <v>179</v>
      </c>
    </row>
    <row r="2" spans="1:9" ht="39" customHeight="1">
      <c r="A2" s="314" t="s">
        <v>86</v>
      </c>
      <c r="B2" s="314"/>
      <c r="C2" s="314"/>
      <c r="D2" s="314"/>
      <c r="E2" s="314"/>
      <c r="F2" s="314"/>
      <c r="G2" s="314"/>
      <c r="H2" s="314"/>
    </row>
    <row r="3" spans="1:9" ht="30" customHeight="1">
      <c r="A3" s="316" t="s">
        <v>196</v>
      </c>
      <c r="B3" s="316"/>
      <c r="C3" s="316"/>
      <c r="D3" s="316"/>
      <c r="E3" s="316"/>
      <c r="F3" s="316"/>
      <c r="G3" s="316"/>
      <c r="H3" s="316"/>
    </row>
    <row r="4" spans="1:9" ht="58.5" customHeight="1">
      <c r="A4" s="312" t="s">
        <v>105</v>
      </c>
      <c r="B4" s="315" t="s">
        <v>7</v>
      </c>
      <c r="C4" s="288" t="s">
        <v>170</v>
      </c>
      <c r="D4" s="288"/>
      <c r="E4" s="317" t="s">
        <v>244</v>
      </c>
      <c r="F4" s="317"/>
      <c r="G4" s="317"/>
      <c r="H4" s="317"/>
    </row>
    <row r="5" spans="1:9" ht="68.25" customHeight="1">
      <c r="A5" s="313"/>
      <c r="B5" s="315"/>
      <c r="C5" s="239" t="s">
        <v>243</v>
      </c>
      <c r="D5" s="239" t="s">
        <v>242</v>
      </c>
      <c r="E5" s="239" t="s">
        <v>99</v>
      </c>
      <c r="F5" s="239" t="s">
        <v>95</v>
      </c>
      <c r="G5" s="85" t="s">
        <v>102</v>
      </c>
      <c r="H5" s="85" t="s">
        <v>103</v>
      </c>
    </row>
    <row r="6" spans="1:9" ht="33.75" customHeight="1">
      <c r="A6" s="20">
        <v>1</v>
      </c>
      <c r="B6" s="19">
        <v>2</v>
      </c>
      <c r="C6" s="20">
        <v>3</v>
      </c>
      <c r="D6" s="19">
        <v>4</v>
      </c>
      <c r="E6" s="20">
        <v>5</v>
      </c>
      <c r="F6" s="19">
        <v>6</v>
      </c>
      <c r="G6" s="20">
        <v>7</v>
      </c>
      <c r="H6" s="19">
        <v>8</v>
      </c>
    </row>
    <row r="7" spans="1:9" s="3" customFormat="1" ht="71.25" customHeight="1">
      <c r="A7" s="21" t="s">
        <v>49</v>
      </c>
      <c r="B7" s="32">
        <v>4000</v>
      </c>
      <c r="C7" s="22">
        <f>SUM(C8:C13)</f>
        <v>0</v>
      </c>
      <c r="D7" s="245">
        <f>SUM(D8:D13)</f>
        <v>3.4</v>
      </c>
      <c r="E7" s="245">
        <f>SUM(E8:E13)</f>
        <v>10</v>
      </c>
      <c r="F7" s="245">
        <f>SUM(F8:F13)</f>
        <v>3.4</v>
      </c>
      <c r="G7" s="245">
        <f>F7-E7</f>
        <v>-6.6</v>
      </c>
      <c r="H7" s="255">
        <f>(F7/E7)*100</f>
        <v>34</v>
      </c>
    </row>
    <row r="8" spans="1:9" ht="62.25" customHeight="1">
      <c r="A8" s="23" t="s">
        <v>0</v>
      </c>
      <c r="B8" s="30" t="s">
        <v>88</v>
      </c>
      <c r="C8" s="24"/>
      <c r="D8" s="24"/>
      <c r="E8" s="24"/>
      <c r="F8" s="24"/>
      <c r="G8" s="24">
        <f t="shared" ref="G8:G13" si="0">F8-E8</f>
        <v>0</v>
      </c>
      <c r="H8" s="54" t="e">
        <f t="shared" ref="H8:H13" si="1">(F8/E8)*100</f>
        <v>#DIV/0!</v>
      </c>
    </row>
    <row r="9" spans="1:9" ht="57.75" customHeight="1">
      <c r="A9" s="23" t="s">
        <v>1</v>
      </c>
      <c r="B9" s="30">
        <v>4020</v>
      </c>
      <c r="C9" s="24"/>
      <c r="D9" s="24"/>
      <c r="E9" s="24"/>
      <c r="F9" s="24"/>
      <c r="G9" s="24">
        <f t="shared" si="0"/>
        <v>0</v>
      </c>
      <c r="H9" s="54" t="e">
        <f t="shared" si="1"/>
        <v>#DIV/0!</v>
      </c>
    </row>
    <row r="10" spans="1:9" ht="70.5" customHeight="1">
      <c r="A10" s="23" t="s">
        <v>15</v>
      </c>
      <c r="B10" s="30">
        <v>4030</v>
      </c>
      <c r="C10" s="24"/>
      <c r="D10" s="244">
        <v>0.5</v>
      </c>
      <c r="E10" s="24"/>
      <c r="F10" s="244">
        <v>0.5</v>
      </c>
      <c r="G10" s="244">
        <f t="shared" si="0"/>
        <v>0.5</v>
      </c>
      <c r="H10" s="54" t="e">
        <f t="shared" si="1"/>
        <v>#DIV/0!</v>
      </c>
    </row>
    <row r="11" spans="1:9" ht="59.25" customHeight="1">
      <c r="A11" s="23" t="s">
        <v>2</v>
      </c>
      <c r="B11" s="30">
        <v>4040</v>
      </c>
      <c r="C11" s="24"/>
      <c r="D11" s="24"/>
      <c r="E11" s="244">
        <v>10</v>
      </c>
      <c r="F11" s="24"/>
      <c r="G11" s="244">
        <f t="shared" si="0"/>
        <v>-10</v>
      </c>
      <c r="H11" s="54">
        <f t="shared" si="1"/>
        <v>0</v>
      </c>
    </row>
    <row r="12" spans="1:9" ht="70.5" customHeight="1">
      <c r="A12" s="23" t="s">
        <v>41</v>
      </c>
      <c r="B12" s="30">
        <v>4050</v>
      </c>
      <c r="C12" s="24"/>
      <c r="D12" s="244">
        <v>2.9</v>
      </c>
      <c r="E12" s="24"/>
      <c r="F12" s="244">
        <v>2.9</v>
      </c>
      <c r="G12" s="244">
        <f t="shared" si="0"/>
        <v>2.9</v>
      </c>
      <c r="H12" s="54" t="e">
        <f t="shared" si="1"/>
        <v>#DIV/0!</v>
      </c>
    </row>
    <row r="13" spans="1:9" ht="59.25" customHeight="1">
      <c r="A13" s="23" t="s">
        <v>129</v>
      </c>
      <c r="B13" s="30">
        <v>4060</v>
      </c>
      <c r="C13" s="24"/>
      <c r="D13" s="24"/>
      <c r="E13" s="24"/>
      <c r="F13" s="24"/>
      <c r="G13" s="24">
        <f t="shared" si="0"/>
        <v>0</v>
      </c>
      <c r="H13" s="54" t="e">
        <f t="shared" si="1"/>
        <v>#DIV/0!</v>
      </c>
    </row>
    <row r="14" spans="1:9" ht="21">
      <c r="A14" s="28"/>
      <c r="B14" s="28"/>
      <c r="C14" s="28"/>
      <c r="D14" s="28"/>
      <c r="E14" s="28"/>
      <c r="F14" s="28"/>
      <c r="G14" s="28"/>
      <c r="H14" s="28"/>
    </row>
    <row r="15" spans="1:9" ht="21">
      <c r="A15" s="28"/>
      <c r="B15" s="28"/>
      <c r="C15" s="28"/>
      <c r="D15" s="28"/>
      <c r="E15" s="28"/>
      <c r="F15" s="28"/>
      <c r="G15" s="28"/>
      <c r="H15" s="28"/>
    </row>
    <row r="16" spans="1:9" s="1" customFormat="1" ht="19.5" customHeight="1">
      <c r="A16" s="31"/>
      <c r="B16" s="29"/>
      <c r="C16" s="29"/>
      <c r="D16" s="29"/>
      <c r="E16" s="29"/>
      <c r="F16" s="29"/>
      <c r="G16" s="29"/>
      <c r="H16" s="29"/>
      <c r="I16" s="2"/>
    </row>
    <row r="17" spans="1:8" ht="54" customHeight="1">
      <c r="A17" s="25" t="s">
        <v>275</v>
      </c>
      <c r="B17" s="26"/>
      <c r="C17" s="318" t="s">
        <v>93</v>
      </c>
      <c r="D17" s="318"/>
      <c r="E17" s="27"/>
      <c r="F17" s="319" t="s">
        <v>280</v>
      </c>
      <c r="G17" s="319"/>
      <c r="H17" s="28"/>
    </row>
    <row r="18" spans="1:8" s="1" customFormat="1" ht="37.5" customHeight="1">
      <c r="A18" s="8" t="s">
        <v>45</v>
      </c>
      <c r="B18" s="10"/>
      <c r="C18" s="295" t="s">
        <v>46</v>
      </c>
      <c r="D18" s="295"/>
      <c r="E18" s="10"/>
      <c r="F18" s="291" t="s">
        <v>119</v>
      </c>
      <c r="G18" s="291"/>
      <c r="H18" s="11"/>
    </row>
    <row r="19" spans="1:8">
      <c r="A19" s="6"/>
    </row>
    <row r="20" spans="1:8">
      <c r="A20" s="6"/>
    </row>
    <row r="21" spans="1:8">
      <c r="A21" s="6"/>
    </row>
    <row r="22" spans="1:8">
      <c r="A22" s="6"/>
    </row>
    <row r="23" spans="1:8">
      <c r="A23" s="6"/>
    </row>
    <row r="24" spans="1:8">
      <c r="A24" s="6"/>
    </row>
    <row r="25" spans="1:8">
      <c r="A25" s="6"/>
    </row>
    <row r="26" spans="1:8">
      <c r="A26" s="6"/>
    </row>
    <row r="27" spans="1:8">
      <c r="A27" s="6"/>
    </row>
    <row r="28" spans="1:8">
      <c r="A28" s="6"/>
    </row>
    <row r="29" spans="1:8">
      <c r="A29" s="6"/>
    </row>
    <row r="30" spans="1:8">
      <c r="A30" s="6"/>
    </row>
    <row r="31" spans="1:8">
      <c r="A31" s="6"/>
    </row>
    <row r="32" spans="1:8">
      <c r="A32" s="6"/>
    </row>
    <row r="33" spans="1:1">
      <c r="A33" s="6"/>
    </row>
    <row r="34" spans="1:1">
      <c r="A34" s="6"/>
    </row>
    <row r="35" spans="1:1">
      <c r="A35" s="6"/>
    </row>
    <row r="36" spans="1:1">
      <c r="A36" s="6"/>
    </row>
    <row r="37" spans="1:1">
      <c r="A37" s="6"/>
    </row>
    <row r="38" spans="1:1">
      <c r="A38" s="6"/>
    </row>
    <row r="39" spans="1:1">
      <c r="A39" s="6"/>
    </row>
    <row r="40" spans="1:1">
      <c r="A40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  <row r="46" spans="1:1">
      <c r="A46" s="6"/>
    </row>
    <row r="47" spans="1:1">
      <c r="A47" s="6"/>
    </row>
    <row r="48" spans="1:1">
      <c r="A48" s="6"/>
    </row>
    <row r="49" spans="1:1">
      <c r="A49" s="6"/>
    </row>
    <row r="50" spans="1:1">
      <c r="A50" s="6"/>
    </row>
    <row r="51" spans="1:1">
      <c r="A51" s="6"/>
    </row>
    <row r="52" spans="1:1">
      <c r="A52" s="6"/>
    </row>
    <row r="53" spans="1:1">
      <c r="A53" s="6"/>
    </row>
    <row r="54" spans="1:1">
      <c r="A54" s="6"/>
    </row>
    <row r="55" spans="1:1">
      <c r="A55" s="6"/>
    </row>
    <row r="56" spans="1:1">
      <c r="A56" s="6"/>
    </row>
    <row r="57" spans="1:1">
      <c r="A57" s="6"/>
    </row>
    <row r="58" spans="1:1">
      <c r="A58" s="6"/>
    </row>
    <row r="59" spans="1:1">
      <c r="A59" s="6"/>
    </row>
    <row r="60" spans="1:1">
      <c r="A60" s="6"/>
    </row>
    <row r="61" spans="1:1">
      <c r="A61" s="6"/>
    </row>
    <row r="62" spans="1:1">
      <c r="A62" s="6"/>
    </row>
    <row r="63" spans="1:1">
      <c r="A63" s="6"/>
    </row>
    <row r="64" spans="1:1">
      <c r="A64" s="6"/>
    </row>
    <row r="65" spans="1:1">
      <c r="A65" s="6"/>
    </row>
    <row r="66" spans="1:1">
      <c r="A66" s="6"/>
    </row>
    <row r="67" spans="1:1">
      <c r="A67" s="6"/>
    </row>
    <row r="68" spans="1:1">
      <c r="A68" s="6"/>
    </row>
    <row r="69" spans="1:1">
      <c r="A69" s="6"/>
    </row>
    <row r="70" spans="1:1">
      <c r="A70" s="6"/>
    </row>
    <row r="71" spans="1:1">
      <c r="A71" s="6"/>
    </row>
    <row r="72" spans="1:1">
      <c r="A72" s="6"/>
    </row>
    <row r="73" spans="1:1">
      <c r="A73" s="6"/>
    </row>
    <row r="74" spans="1:1">
      <c r="A74" s="6"/>
    </row>
    <row r="75" spans="1:1">
      <c r="A75" s="6"/>
    </row>
    <row r="76" spans="1:1">
      <c r="A76" s="6"/>
    </row>
    <row r="77" spans="1:1">
      <c r="A77" s="6"/>
    </row>
    <row r="78" spans="1:1">
      <c r="A78" s="6"/>
    </row>
    <row r="79" spans="1:1">
      <c r="A79" s="6"/>
    </row>
    <row r="80" spans="1:1">
      <c r="A80" s="6"/>
    </row>
    <row r="81" spans="1:1">
      <c r="A81" s="6"/>
    </row>
    <row r="82" spans="1:1">
      <c r="A82" s="6"/>
    </row>
    <row r="83" spans="1:1">
      <c r="A83" s="6"/>
    </row>
    <row r="84" spans="1:1">
      <c r="A84" s="6"/>
    </row>
    <row r="85" spans="1:1">
      <c r="A85" s="6"/>
    </row>
    <row r="86" spans="1:1">
      <c r="A86" s="6"/>
    </row>
    <row r="87" spans="1:1">
      <c r="A87" s="6"/>
    </row>
    <row r="88" spans="1:1">
      <c r="A88" s="6"/>
    </row>
    <row r="89" spans="1:1">
      <c r="A89" s="6"/>
    </row>
    <row r="90" spans="1:1">
      <c r="A90" s="6"/>
    </row>
    <row r="91" spans="1:1">
      <c r="A91" s="6"/>
    </row>
    <row r="92" spans="1:1">
      <c r="A92" s="6"/>
    </row>
    <row r="93" spans="1:1">
      <c r="A93" s="6"/>
    </row>
    <row r="94" spans="1:1">
      <c r="A94" s="6"/>
    </row>
    <row r="95" spans="1:1">
      <c r="A95" s="6"/>
    </row>
    <row r="96" spans="1:1">
      <c r="A96" s="6"/>
    </row>
    <row r="97" spans="1:1">
      <c r="A97" s="6"/>
    </row>
    <row r="98" spans="1:1">
      <c r="A98" s="6"/>
    </row>
    <row r="99" spans="1:1">
      <c r="A99" s="6"/>
    </row>
    <row r="100" spans="1:1">
      <c r="A100" s="6"/>
    </row>
    <row r="101" spans="1:1">
      <c r="A101" s="6"/>
    </row>
    <row r="102" spans="1:1">
      <c r="A102" s="6"/>
    </row>
    <row r="103" spans="1:1">
      <c r="A103" s="6"/>
    </row>
    <row r="104" spans="1:1">
      <c r="A104" s="6"/>
    </row>
    <row r="105" spans="1:1">
      <c r="A105" s="6"/>
    </row>
    <row r="106" spans="1:1">
      <c r="A106" s="6"/>
    </row>
    <row r="107" spans="1:1">
      <c r="A107" s="6"/>
    </row>
    <row r="108" spans="1:1">
      <c r="A108" s="6"/>
    </row>
    <row r="109" spans="1:1">
      <c r="A109" s="6"/>
    </row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  <row r="148" spans="1:1">
      <c r="A148" s="6"/>
    </row>
    <row r="149" spans="1:1">
      <c r="A149" s="6"/>
    </row>
    <row r="150" spans="1:1">
      <c r="A150" s="6"/>
    </row>
    <row r="151" spans="1:1">
      <c r="A151" s="6"/>
    </row>
    <row r="152" spans="1:1">
      <c r="A152" s="6"/>
    </row>
    <row r="153" spans="1:1">
      <c r="A153" s="6"/>
    </row>
    <row r="154" spans="1:1">
      <c r="A154" s="6"/>
    </row>
    <row r="155" spans="1:1">
      <c r="A155" s="6"/>
    </row>
    <row r="156" spans="1:1">
      <c r="A156" s="6"/>
    </row>
    <row r="157" spans="1:1">
      <c r="A157" s="6"/>
    </row>
    <row r="158" spans="1:1">
      <c r="A158" s="6"/>
    </row>
    <row r="159" spans="1:1">
      <c r="A159" s="6"/>
    </row>
    <row r="160" spans="1:1">
      <c r="A160" s="6"/>
    </row>
    <row r="161" spans="1:1">
      <c r="A161" s="6"/>
    </row>
    <row r="162" spans="1:1">
      <c r="A162" s="6"/>
    </row>
    <row r="163" spans="1:1">
      <c r="A163" s="6"/>
    </row>
    <row r="164" spans="1:1">
      <c r="A164" s="6"/>
    </row>
    <row r="165" spans="1:1">
      <c r="A165" s="6"/>
    </row>
    <row r="166" spans="1:1">
      <c r="A166" s="6"/>
    </row>
    <row r="167" spans="1:1">
      <c r="A167" s="6"/>
    </row>
    <row r="168" spans="1:1">
      <c r="A168" s="6"/>
    </row>
    <row r="169" spans="1:1">
      <c r="A169" s="6"/>
    </row>
    <row r="170" spans="1:1">
      <c r="A170" s="6"/>
    </row>
    <row r="171" spans="1:1">
      <c r="A171" s="6"/>
    </row>
    <row r="172" spans="1:1">
      <c r="A172" s="6"/>
    </row>
    <row r="173" spans="1:1">
      <c r="A173" s="6"/>
    </row>
    <row r="174" spans="1:1">
      <c r="A174" s="6"/>
    </row>
    <row r="175" spans="1:1">
      <c r="A175" s="6"/>
    </row>
    <row r="176" spans="1:1">
      <c r="A176" s="6"/>
    </row>
    <row r="177" spans="1:1">
      <c r="A177" s="6"/>
    </row>
    <row r="178" spans="1:1">
      <c r="A178" s="6"/>
    </row>
    <row r="179" spans="1:1">
      <c r="A179" s="6"/>
    </row>
    <row r="180" spans="1:1">
      <c r="A180" s="6"/>
    </row>
    <row r="181" spans="1:1">
      <c r="A181" s="6"/>
    </row>
    <row r="182" spans="1:1">
      <c r="A182" s="6"/>
    </row>
    <row r="183" spans="1:1">
      <c r="A183" s="6"/>
    </row>
    <row r="184" spans="1:1">
      <c r="A184" s="6"/>
    </row>
  </sheetData>
  <mergeCells count="10">
    <mergeCell ref="A4:A5"/>
    <mergeCell ref="A2:H2"/>
    <mergeCell ref="B4:B5"/>
    <mergeCell ref="A3:H3"/>
    <mergeCell ref="C18:D18"/>
    <mergeCell ref="C4:D4"/>
    <mergeCell ref="E4:H4"/>
    <mergeCell ref="C17:D17"/>
    <mergeCell ref="F17:G17"/>
    <mergeCell ref="F18:G18"/>
  </mergeCells>
  <phoneticPr fontId="0" type="noConversion"/>
  <printOptions horizontalCentered="1"/>
  <pageMargins left="0.59055118110236227" right="0.59055118110236227" top="0.98425196850393704" bottom="0.59055118110236227" header="0.27559055118110237" footer="0.19685039370078741"/>
  <pageSetup paperSize="9" scale="56" firstPageNumber="9" fitToHeight="0" orientation="landscape" useFirstPageNumber="1" r:id="rId1"/>
  <headerFooter alignWithMargins="0"/>
  <ignoredErrors>
    <ignoredError sqref="B8" numberStoredAsText="1"/>
    <ignoredError sqref="H7:H13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2:G235"/>
  <sheetViews>
    <sheetView view="pageBreakPreview" zoomScale="60" zoomScaleNormal="100" workbookViewId="0">
      <selection activeCell="G12" sqref="G12"/>
    </sheetView>
  </sheetViews>
  <sheetFormatPr defaultColWidth="9.109375" defaultRowHeight="18"/>
  <cols>
    <col min="1" max="1" width="70.33203125" style="79" customWidth="1"/>
    <col min="2" max="2" width="16" style="80" customWidth="1"/>
    <col min="3" max="3" width="19.88671875" style="80" customWidth="1"/>
    <col min="4" max="4" width="21.33203125" style="80" customWidth="1"/>
    <col min="5" max="5" width="23.44140625" style="80" customWidth="1"/>
    <col min="6" max="6" width="22.33203125" style="80" customWidth="1"/>
    <col min="7" max="7" width="24.109375" style="80" customWidth="1"/>
    <col min="8" max="16384" width="9.109375" style="79"/>
  </cols>
  <sheetData>
    <row r="2" spans="1:7" ht="33.75" customHeight="1">
      <c r="A2" s="323" t="s">
        <v>218</v>
      </c>
      <c r="B2" s="323"/>
      <c r="C2" s="323"/>
      <c r="D2" s="323"/>
      <c r="E2" s="323"/>
      <c r="F2" s="323"/>
      <c r="G2" s="323"/>
    </row>
    <row r="3" spans="1:7" ht="28.5" customHeight="1">
      <c r="A3" s="82"/>
      <c r="B3" s="83"/>
      <c r="C3" s="83"/>
      <c r="D3" s="82"/>
      <c r="E3" s="82"/>
      <c r="F3" s="82"/>
      <c r="G3" s="83"/>
    </row>
    <row r="4" spans="1:7" ht="62.25" customHeight="1">
      <c r="A4" s="140" t="s">
        <v>105</v>
      </c>
      <c r="B4" s="141" t="s">
        <v>7</v>
      </c>
      <c r="C4" s="51" t="s">
        <v>245</v>
      </c>
      <c r="D4" s="51" t="s">
        <v>246</v>
      </c>
      <c r="E4" s="51" t="s">
        <v>247</v>
      </c>
      <c r="F4" s="141" t="s">
        <v>203</v>
      </c>
      <c r="G4" s="142" t="s">
        <v>220</v>
      </c>
    </row>
    <row r="5" spans="1:7" ht="23.25" customHeight="1">
      <c r="A5" s="143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</row>
    <row r="6" spans="1:7" ht="39" customHeight="1">
      <c r="A6" s="145" t="s">
        <v>49</v>
      </c>
      <c r="B6" s="146">
        <v>4000</v>
      </c>
      <c r="C6" s="146"/>
      <c r="D6" s="147"/>
      <c r="E6" s="147">
        <f>E7+E11</f>
        <v>3.4</v>
      </c>
      <c r="F6" s="147">
        <f>E6-D6</f>
        <v>3.4</v>
      </c>
      <c r="G6" s="260" t="e">
        <f>(E6/D6)*100</f>
        <v>#DIV/0!</v>
      </c>
    </row>
    <row r="7" spans="1:7" s="87" customFormat="1" ht="38.25" customHeight="1">
      <c r="A7" s="241" t="s">
        <v>15</v>
      </c>
      <c r="B7" s="242">
        <v>4030</v>
      </c>
      <c r="C7" s="242"/>
      <c r="D7" s="240"/>
      <c r="E7" s="240">
        <f>E8</f>
        <v>0.5</v>
      </c>
      <c r="F7" s="240">
        <f t="shared" ref="F7:F12" si="0">E7-D7</f>
        <v>0.5</v>
      </c>
      <c r="G7" s="260" t="e">
        <f t="shared" ref="G7:G12" si="1">(E7/D7)*100</f>
        <v>#DIV/0!</v>
      </c>
    </row>
    <row r="8" spans="1:7" s="87" customFormat="1" ht="23.25" customHeight="1">
      <c r="A8" s="279" t="s">
        <v>295</v>
      </c>
      <c r="B8" s="150"/>
      <c r="C8" s="150"/>
      <c r="D8" s="149"/>
      <c r="E8" s="149">
        <v>0.5</v>
      </c>
      <c r="F8" s="149">
        <f t="shared" si="0"/>
        <v>0.5</v>
      </c>
      <c r="G8" s="261" t="e">
        <f t="shared" si="1"/>
        <v>#DIV/0!</v>
      </c>
    </row>
    <row r="9" spans="1:7" s="87" customFormat="1" ht="31.5" customHeight="1">
      <c r="A9" s="241" t="s">
        <v>2</v>
      </c>
      <c r="B9" s="242">
        <v>4040</v>
      </c>
      <c r="C9" s="242"/>
      <c r="D9" s="240">
        <f>D10</f>
        <v>10</v>
      </c>
      <c r="E9" s="240"/>
      <c r="F9" s="240">
        <f t="shared" si="0"/>
        <v>-10</v>
      </c>
      <c r="G9" s="260">
        <f t="shared" si="1"/>
        <v>0</v>
      </c>
    </row>
    <row r="10" spans="1:7" s="87" customFormat="1" ht="24" customHeight="1">
      <c r="A10" s="246" t="s">
        <v>267</v>
      </c>
      <c r="B10" s="151"/>
      <c r="C10" s="151"/>
      <c r="D10" s="149">
        <v>10</v>
      </c>
      <c r="E10" s="148"/>
      <c r="F10" s="149">
        <f t="shared" si="0"/>
        <v>-10</v>
      </c>
      <c r="G10" s="149">
        <f t="shared" si="1"/>
        <v>0</v>
      </c>
    </row>
    <row r="11" spans="1:7" s="87" customFormat="1" ht="40.5" customHeight="1">
      <c r="A11" s="241" t="s">
        <v>41</v>
      </c>
      <c r="B11" s="242">
        <v>4050</v>
      </c>
      <c r="C11" s="242"/>
      <c r="D11" s="147"/>
      <c r="E11" s="240">
        <f>E12</f>
        <v>2.9</v>
      </c>
      <c r="F11" s="240">
        <f t="shared" si="0"/>
        <v>2.9</v>
      </c>
      <c r="G11" s="260" t="e">
        <f t="shared" si="1"/>
        <v>#DIV/0!</v>
      </c>
    </row>
    <row r="12" spans="1:7" s="87" customFormat="1" ht="42.75" customHeight="1">
      <c r="A12" s="247" t="s">
        <v>268</v>
      </c>
      <c r="B12" s="150"/>
      <c r="C12" s="150"/>
      <c r="D12" s="149"/>
      <c r="E12" s="149">
        <v>2.9</v>
      </c>
      <c r="F12" s="149">
        <f t="shared" si="0"/>
        <v>2.9</v>
      </c>
      <c r="G12" s="261" t="e">
        <f t="shared" si="1"/>
        <v>#DIV/0!</v>
      </c>
    </row>
    <row r="13" spans="1:7">
      <c r="A13" s="152"/>
      <c r="B13" s="153"/>
      <c r="C13" s="153"/>
      <c r="D13" s="154"/>
      <c r="E13" s="155"/>
      <c r="F13" s="155"/>
      <c r="G13" s="155"/>
    </row>
    <row r="14" spans="1:7" ht="26.25" customHeight="1">
      <c r="A14" s="135" t="s">
        <v>275</v>
      </c>
      <c r="B14" s="320" t="s">
        <v>57</v>
      </c>
      <c r="C14" s="320"/>
      <c r="D14" s="320"/>
      <c r="E14" s="156"/>
      <c r="F14" s="321" t="s">
        <v>281</v>
      </c>
      <c r="G14" s="322"/>
    </row>
    <row r="15" spans="1:7">
      <c r="A15" s="102" t="s">
        <v>187</v>
      </c>
      <c r="B15" s="297" t="s">
        <v>46</v>
      </c>
      <c r="C15" s="297"/>
      <c r="D15" s="297"/>
      <c r="E15" s="103"/>
      <c r="F15" s="284" t="s">
        <v>119</v>
      </c>
      <c r="G15" s="284"/>
    </row>
    <row r="16" spans="1:7">
      <c r="A16" s="152"/>
      <c r="B16" s="153"/>
      <c r="C16" s="153"/>
      <c r="D16" s="154"/>
      <c r="E16" s="155"/>
      <c r="F16" s="155"/>
      <c r="G16" s="155"/>
    </row>
    <row r="17" spans="1:7">
      <c r="A17" s="152"/>
      <c r="B17" s="153"/>
      <c r="C17" s="153"/>
      <c r="D17" s="154"/>
      <c r="E17" s="155"/>
      <c r="F17" s="155"/>
      <c r="G17" s="155"/>
    </row>
    <row r="18" spans="1:7">
      <c r="A18" s="152"/>
      <c r="B18" s="153"/>
      <c r="C18" s="153"/>
      <c r="D18" s="154"/>
      <c r="E18" s="155"/>
      <c r="F18" s="155"/>
      <c r="G18" s="155"/>
    </row>
    <row r="19" spans="1:7">
      <c r="A19" s="152"/>
      <c r="B19" s="153"/>
      <c r="C19" s="153"/>
      <c r="D19" s="154"/>
      <c r="E19" s="155"/>
      <c r="F19" s="155"/>
      <c r="G19" s="155"/>
    </row>
    <row r="20" spans="1:7">
      <c r="A20" s="152"/>
      <c r="B20" s="153"/>
      <c r="C20" s="153"/>
      <c r="D20" s="154"/>
      <c r="E20" s="155"/>
      <c r="F20" s="155"/>
      <c r="G20" s="155"/>
    </row>
    <row r="21" spans="1:7">
      <c r="A21" s="152"/>
      <c r="B21" s="153"/>
      <c r="C21" s="153"/>
      <c r="D21" s="154"/>
      <c r="E21" s="155"/>
      <c r="F21" s="155"/>
      <c r="G21" s="155"/>
    </row>
    <row r="22" spans="1:7">
      <c r="A22" s="152"/>
      <c r="B22" s="153"/>
      <c r="C22" s="153"/>
      <c r="D22" s="154"/>
      <c r="E22" s="155"/>
      <c r="F22" s="155"/>
      <c r="G22" s="155"/>
    </row>
    <row r="23" spans="1:7">
      <c r="A23" s="152"/>
      <c r="B23" s="153"/>
      <c r="C23" s="153"/>
      <c r="D23" s="154"/>
      <c r="E23" s="155"/>
      <c r="F23" s="155"/>
      <c r="G23" s="155"/>
    </row>
    <row r="24" spans="1:7">
      <c r="A24" s="152"/>
      <c r="B24" s="153"/>
      <c r="C24" s="153"/>
      <c r="D24" s="154"/>
      <c r="E24" s="155"/>
      <c r="F24" s="155"/>
      <c r="G24" s="155"/>
    </row>
    <row r="25" spans="1:7">
      <c r="A25" s="152"/>
      <c r="B25" s="153"/>
      <c r="C25" s="153"/>
      <c r="D25" s="154"/>
      <c r="E25" s="155"/>
      <c r="F25" s="155"/>
      <c r="G25" s="155"/>
    </row>
    <row r="26" spans="1:7">
      <c r="A26" s="152"/>
      <c r="B26" s="153"/>
      <c r="C26" s="153"/>
      <c r="D26" s="154"/>
      <c r="E26" s="155"/>
      <c r="F26" s="155"/>
      <c r="G26" s="155"/>
    </row>
    <row r="27" spans="1:7">
      <c r="A27" s="152"/>
      <c r="B27" s="153"/>
      <c r="C27" s="153"/>
      <c r="D27" s="154"/>
      <c r="E27" s="155"/>
      <c r="F27" s="155"/>
      <c r="G27" s="155"/>
    </row>
    <row r="28" spans="1:7">
      <c r="A28" s="152"/>
      <c r="B28" s="153"/>
      <c r="C28" s="153"/>
      <c r="D28" s="154"/>
      <c r="E28" s="155"/>
      <c r="F28" s="155"/>
      <c r="G28" s="155"/>
    </row>
    <row r="29" spans="1:7">
      <c r="A29" s="152"/>
      <c r="B29" s="153"/>
      <c r="C29" s="153"/>
      <c r="D29" s="154"/>
      <c r="E29" s="155"/>
      <c r="F29" s="155"/>
      <c r="G29" s="155"/>
    </row>
    <row r="30" spans="1:7">
      <c r="A30" s="152"/>
      <c r="B30" s="153"/>
      <c r="C30" s="153"/>
      <c r="D30" s="154"/>
      <c r="E30" s="155"/>
      <c r="F30" s="155"/>
      <c r="G30" s="155"/>
    </row>
    <row r="31" spans="1:7">
      <c r="A31" s="152"/>
      <c r="B31" s="153"/>
      <c r="C31" s="153"/>
      <c r="D31" s="154"/>
      <c r="E31" s="155"/>
      <c r="F31" s="155"/>
      <c r="G31" s="155"/>
    </row>
    <row r="32" spans="1:7">
      <c r="A32" s="152"/>
      <c r="B32" s="153"/>
      <c r="C32" s="153"/>
      <c r="D32" s="154"/>
      <c r="E32" s="155"/>
      <c r="F32" s="155"/>
      <c r="G32" s="155"/>
    </row>
    <row r="33" spans="1:7">
      <c r="A33" s="152"/>
      <c r="B33" s="153"/>
      <c r="C33" s="153"/>
      <c r="D33" s="154"/>
      <c r="E33" s="155"/>
      <c r="F33" s="155"/>
      <c r="G33" s="155"/>
    </row>
    <row r="34" spans="1:7">
      <c r="A34" s="152"/>
      <c r="B34" s="153"/>
      <c r="C34" s="153"/>
      <c r="D34" s="154"/>
      <c r="E34" s="155"/>
      <c r="F34" s="155"/>
      <c r="G34" s="155"/>
    </row>
    <row r="35" spans="1:7">
      <c r="A35" s="152"/>
      <c r="B35" s="153"/>
      <c r="C35" s="153"/>
      <c r="D35" s="154"/>
      <c r="E35" s="155"/>
      <c r="F35" s="155"/>
      <c r="G35" s="155"/>
    </row>
    <row r="36" spans="1:7">
      <c r="A36" s="152"/>
      <c r="B36" s="153"/>
      <c r="C36" s="153"/>
      <c r="D36" s="154"/>
      <c r="E36" s="155"/>
      <c r="F36" s="155"/>
      <c r="G36" s="155"/>
    </row>
    <row r="37" spans="1:7">
      <c r="A37" s="152"/>
      <c r="B37" s="153"/>
      <c r="C37" s="153"/>
      <c r="D37" s="154"/>
      <c r="E37" s="155"/>
      <c r="F37" s="155"/>
      <c r="G37" s="155"/>
    </row>
    <row r="38" spans="1:7">
      <c r="A38" s="152"/>
      <c r="B38" s="153"/>
      <c r="C38" s="153"/>
      <c r="D38" s="154"/>
      <c r="E38" s="155"/>
      <c r="F38" s="155"/>
      <c r="G38" s="155"/>
    </row>
    <row r="39" spans="1:7">
      <c r="A39" s="152"/>
      <c r="B39" s="153"/>
      <c r="C39" s="153"/>
      <c r="D39" s="154"/>
      <c r="E39" s="155"/>
      <c r="F39" s="155"/>
      <c r="G39" s="155"/>
    </row>
    <row r="40" spans="1:7">
      <c r="A40" s="152"/>
      <c r="B40" s="153"/>
      <c r="C40" s="153"/>
      <c r="D40" s="154"/>
      <c r="E40" s="155"/>
      <c r="F40" s="155"/>
      <c r="G40" s="155"/>
    </row>
    <row r="41" spans="1:7">
      <c r="A41" s="152"/>
      <c r="B41" s="153"/>
      <c r="C41" s="153"/>
      <c r="D41" s="154"/>
      <c r="E41" s="155"/>
      <c r="F41" s="155"/>
      <c r="G41" s="155"/>
    </row>
    <row r="42" spans="1:7">
      <c r="A42" s="152"/>
      <c r="B42" s="153"/>
      <c r="C42" s="153"/>
      <c r="D42" s="154"/>
      <c r="E42" s="155"/>
      <c r="F42" s="155"/>
      <c r="G42" s="155"/>
    </row>
    <row r="43" spans="1:7">
      <c r="A43" s="152"/>
      <c r="B43" s="153"/>
      <c r="C43" s="153"/>
      <c r="D43" s="154"/>
      <c r="E43" s="155"/>
      <c r="F43" s="155"/>
      <c r="G43" s="155"/>
    </row>
    <row r="44" spans="1:7">
      <c r="A44" s="152"/>
      <c r="B44" s="153"/>
      <c r="C44" s="153"/>
      <c r="D44" s="154"/>
      <c r="E44" s="155"/>
      <c r="F44" s="155"/>
      <c r="G44" s="155"/>
    </row>
    <row r="45" spans="1:7">
      <c r="A45" s="152"/>
      <c r="D45" s="157"/>
      <c r="E45" s="158"/>
      <c r="F45" s="158"/>
      <c r="G45" s="158"/>
    </row>
    <row r="46" spans="1:7">
      <c r="A46" s="106"/>
      <c r="D46" s="157"/>
      <c r="E46" s="158"/>
      <c r="F46" s="158"/>
      <c r="G46" s="158"/>
    </row>
    <row r="47" spans="1:7">
      <c r="A47" s="106"/>
      <c r="D47" s="157"/>
      <c r="E47" s="158"/>
      <c r="F47" s="158"/>
      <c r="G47" s="158"/>
    </row>
    <row r="48" spans="1:7">
      <c r="A48" s="106"/>
      <c r="D48" s="157"/>
      <c r="E48" s="158"/>
      <c r="F48" s="158"/>
      <c r="G48" s="158"/>
    </row>
    <row r="49" spans="1:7">
      <c r="A49" s="106"/>
      <c r="D49" s="157"/>
      <c r="E49" s="158"/>
      <c r="F49" s="158"/>
      <c r="G49" s="158"/>
    </row>
    <row r="50" spans="1:7">
      <c r="A50" s="106"/>
      <c r="D50" s="157"/>
      <c r="E50" s="158"/>
      <c r="F50" s="158"/>
      <c r="G50" s="158"/>
    </row>
    <row r="51" spans="1:7">
      <c r="A51" s="106"/>
      <c r="D51" s="157"/>
      <c r="E51" s="158"/>
      <c r="F51" s="158"/>
      <c r="G51" s="158"/>
    </row>
    <row r="52" spans="1:7">
      <c r="A52" s="106"/>
      <c r="D52" s="157"/>
      <c r="E52" s="158"/>
      <c r="F52" s="158"/>
      <c r="G52" s="158"/>
    </row>
    <row r="53" spans="1:7">
      <c r="A53" s="106"/>
      <c r="D53" s="157"/>
      <c r="E53" s="158"/>
      <c r="F53" s="158"/>
      <c r="G53" s="158"/>
    </row>
    <row r="54" spans="1:7">
      <c r="A54" s="106"/>
      <c r="D54" s="157"/>
      <c r="E54" s="158"/>
      <c r="F54" s="158"/>
      <c r="G54" s="158"/>
    </row>
    <row r="55" spans="1:7">
      <c r="A55" s="106"/>
      <c r="D55" s="157"/>
      <c r="E55" s="158"/>
      <c r="F55" s="158"/>
      <c r="G55" s="158"/>
    </row>
    <row r="56" spans="1:7">
      <c r="A56" s="106"/>
      <c r="D56" s="157"/>
      <c r="E56" s="158"/>
      <c r="F56" s="158"/>
      <c r="G56" s="158"/>
    </row>
    <row r="57" spans="1:7">
      <c r="A57" s="106"/>
      <c r="D57" s="157"/>
      <c r="E57" s="158"/>
      <c r="F57" s="158"/>
      <c r="G57" s="158"/>
    </row>
    <row r="58" spans="1:7">
      <c r="A58" s="106"/>
      <c r="D58" s="157"/>
      <c r="E58" s="158"/>
      <c r="F58" s="158"/>
      <c r="G58" s="158"/>
    </row>
    <row r="59" spans="1:7">
      <c r="A59" s="106"/>
      <c r="D59" s="157"/>
      <c r="E59" s="158"/>
      <c r="F59" s="158"/>
      <c r="G59" s="158"/>
    </row>
    <row r="60" spans="1:7">
      <c r="A60" s="106"/>
      <c r="D60" s="157"/>
      <c r="E60" s="158"/>
      <c r="F60" s="158"/>
      <c r="G60" s="158"/>
    </row>
    <row r="61" spans="1:7">
      <c r="A61" s="106"/>
      <c r="D61" s="157"/>
      <c r="E61" s="158"/>
      <c r="F61" s="158"/>
      <c r="G61" s="158"/>
    </row>
    <row r="62" spans="1:7">
      <c r="A62" s="106"/>
      <c r="D62" s="157"/>
      <c r="E62" s="158"/>
      <c r="F62" s="158"/>
      <c r="G62" s="158"/>
    </row>
    <row r="63" spans="1:7">
      <c r="A63" s="106"/>
      <c r="D63" s="157"/>
      <c r="E63" s="158"/>
      <c r="F63" s="158"/>
      <c r="G63" s="158"/>
    </row>
    <row r="64" spans="1:7">
      <c r="A64" s="106"/>
      <c r="D64" s="157"/>
      <c r="E64" s="158"/>
      <c r="F64" s="158"/>
      <c r="G64" s="158"/>
    </row>
    <row r="65" spans="1:7">
      <c r="A65" s="106"/>
      <c r="D65" s="157"/>
      <c r="E65" s="158"/>
      <c r="F65" s="158"/>
      <c r="G65" s="158"/>
    </row>
    <row r="66" spans="1:7">
      <c r="A66" s="106"/>
      <c r="D66" s="157"/>
      <c r="E66" s="158"/>
      <c r="F66" s="158"/>
      <c r="G66" s="158"/>
    </row>
    <row r="67" spans="1:7">
      <c r="A67" s="106"/>
      <c r="D67" s="157"/>
      <c r="E67" s="158"/>
      <c r="F67" s="158"/>
      <c r="G67" s="158"/>
    </row>
    <row r="68" spans="1:7">
      <c r="A68" s="106"/>
    </row>
    <row r="69" spans="1:7">
      <c r="A69" s="107"/>
    </row>
    <row r="70" spans="1:7">
      <c r="A70" s="107"/>
    </row>
    <row r="71" spans="1:7">
      <c r="A71" s="107"/>
    </row>
    <row r="72" spans="1:7">
      <c r="A72" s="107"/>
    </row>
    <row r="73" spans="1:7">
      <c r="A73" s="107"/>
    </row>
    <row r="74" spans="1:7">
      <c r="A74" s="107"/>
    </row>
    <row r="75" spans="1:7">
      <c r="A75" s="107"/>
    </row>
    <row r="76" spans="1:7">
      <c r="A76" s="107"/>
    </row>
    <row r="77" spans="1:7">
      <c r="A77" s="107"/>
    </row>
    <row r="78" spans="1:7">
      <c r="A78" s="107"/>
    </row>
    <row r="79" spans="1:7">
      <c r="A79" s="107"/>
    </row>
    <row r="80" spans="1:7">
      <c r="A80" s="107"/>
    </row>
    <row r="81" spans="1:1">
      <c r="A81" s="107"/>
    </row>
    <row r="82" spans="1:1">
      <c r="A82" s="107"/>
    </row>
    <row r="83" spans="1:1">
      <c r="A83" s="107"/>
    </row>
    <row r="84" spans="1:1">
      <c r="A84" s="107"/>
    </row>
    <row r="85" spans="1:1">
      <c r="A85" s="107"/>
    </row>
    <row r="86" spans="1:1">
      <c r="A86" s="107"/>
    </row>
    <row r="87" spans="1:1">
      <c r="A87" s="107"/>
    </row>
    <row r="88" spans="1:1">
      <c r="A88" s="107"/>
    </row>
    <row r="89" spans="1:1">
      <c r="A89" s="107"/>
    </row>
    <row r="90" spans="1:1">
      <c r="A90" s="107"/>
    </row>
    <row r="91" spans="1:1">
      <c r="A91" s="107"/>
    </row>
    <row r="92" spans="1:1">
      <c r="A92" s="107"/>
    </row>
    <row r="93" spans="1:1">
      <c r="A93" s="107"/>
    </row>
    <row r="94" spans="1:1">
      <c r="A94" s="107"/>
    </row>
    <row r="95" spans="1:1">
      <c r="A95" s="107"/>
    </row>
    <row r="96" spans="1:1">
      <c r="A96" s="107"/>
    </row>
    <row r="97" spans="1:1">
      <c r="A97" s="107"/>
    </row>
    <row r="98" spans="1:1">
      <c r="A98" s="107"/>
    </row>
    <row r="99" spans="1:1">
      <c r="A99" s="107"/>
    </row>
    <row r="100" spans="1:1">
      <c r="A100" s="107"/>
    </row>
    <row r="101" spans="1:1">
      <c r="A101" s="107"/>
    </row>
    <row r="102" spans="1:1">
      <c r="A102" s="107"/>
    </row>
    <row r="103" spans="1:1">
      <c r="A103" s="107"/>
    </row>
    <row r="104" spans="1:1">
      <c r="A104" s="107"/>
    </row>
    <row r="105" spans="1:1">
      <c r="A105" s="107"/>
    </row>
    <row r="106" spans="1:1">
      <c r="A106" s="107"/>
    </row>
    <row r="107" spans="1:1">
      <c r="A107" s="107"/>
    </row>
    <row r="108" spans="1:1">
      <c r="A108" s="107"/>
    </row>
    <row r="109" spans="1:1">
      <c r="A109" s="107"/>
    </row>
    <row r="110" spans="1:1">
      <c r="A110" s="107"/>
    </row>
    <row r="111" spans="1:1">
      <c r="A111" s="107"/>
    </row>
    <row r="112" spans="1:1">
      <c r="A112" s="107"/>
    </row>
    <row r="113" spans="1:1">
      <c r="A113" s="107"/>
    </row>
    <row r="114" spans="1:1">
      <c r="A114" s="107"/>
    </row>
    <row r="115" spans="1:1">
      <c r="A115" s="107"/>
    </row>
    <row r="116" spans="1:1">
      <c r="A116" s="107"/>
    </row>
    <row r="117" spans="1:1">
      <c r="A117" s="107"/>
    </row>
    <row r="118" spans="1:1">
      <c r="A118" s="107"/>
    </row>
    <row r="119" spans="1:1">
      <c r="A119" s="107"/>
    </row>
    <row r="120" spans="1:1">
      <c r="A120" s="107"/>
    </row>
    <row r="121" spans="1:1">
      <c r="A121" s="107"/>
    </row>
    <row r="122" spans="1:1">
      <c r="A122" s="107"/>
    </row>
    <row r="123" spans="1:1">
      <c r="A123" s="107"/>
    </row>
    <row r="124" spans="1:1">
      <c r="A124" s="107"/>
    </row>
    <row r="125" spans="1:1">
      <c r="A125" s="107"/>
    </row>
    <row r="126" spans="1:1">
      <c r="A126" s="107"/>
    </row>
    <row r="127" spans="1:1">
      <c r="A127" s="107"/>
    </row>
    <row r="128" spans="1:1">
      <c r="A128" s="107"/>
    </row>
    <row r="129" spans="1:1">
      <c r="A129" s="107"/>
    </row>
    <row r="130" spans="1:1">
      <c r="A130" s="107"/>
    </row>
    <row r="131" spans="1:1">
      <c r="A131" s="107"/>
    </row>
    <row r="132" spans="1:1">
      <c r="A132" s="107"/>
    </row>
    <row r="133" spans="1:1">
      <c r="A133" s="107"/>
    </row>
    <row r="134" spans="1:1">
      <c r="A134" s="107"/>
    </row>
    <row r="135" spans="1:1">
      <c r="A135" s="107"/>
    </row>
    <row r="136" spans="1:1">
      <c r="A136" s="107"/>
    </row>
    <row r="137" spans="1:1">
      <c r="A137" s="107"/>
    </row>
    <row r="138" spans="1:1">
      <c r="A138" s="107"/>
    </row>
    <row r="139" spans="1:1">
      <c r="A139" s="107"/>
    </row>
    <row r="140" spans="1:1">
      <c r="A140" s="107"/>
    </row>
    <row r="141" spans="1:1">
      <c r="A141" s="107"/>
    </row>
    <row r="142" spans="1:1">
      <c r="A142" s="107"/>
    </row>
    <row r="143" spans="1:1">
      <c r="A143" s="107"/>
    </row>
    <row r="144" spans="1:1">
      <c r="A144" s="107"/>
    </row>
    <row r="145" spans="1:1">
      <c r="A145" s="107"/>
    </row>
    <row r="146" spans="1:1">
      <c r="A146" s="107"/>
    </row>
    <row r="147" spans="1:1">
      <c r="A147" s="107"/>
    </row>
    <row r="148" spans="1:1">
      <c r="A148" s="107"/>
    </row>
    <row r="149" spans="1:1">
      <c r="A149" s="107"/>
    </row>
    <row r="150" spans="1:1">
      <c r="A150" s="107"/>
    </row>
    <row r="151" spans="1:1">
      <c r="A151" s="107"/>
    </row>
    <row r="152" spans="1:1">
      <c r="A152" s="107"/>
    </row>
    <row r="153" spans="1:1">
      <c r="A153" s="107"/>
    </row>
    <row r="154" spans="1:1">
      <c r="A154" s="107"/>
    </row>
    <row r="155" spans="1:1">
      <c r="A155" s="107"/>
    </row>
    <row r="156" spans="1:1">
      <c r="A156" s="107"/>
    </row>
    <row r="157" spans="1:1">
      <c r="A157" s="107"/>
    </row>
    <row r="158" spans="1:1">
      <c r="A158" s="107"/>
    </row>
    <row r="159" spans="1:1">
      <c r="A159" s="107"/>
    </row>
    <row r="160" spans="1:1">
      <c r="A160" s="107"/>
    </row>
    <row r="161" spans="1:1">
      <c r="A161" s="107"/>
    </row>
    <row r="162" spans="1:1">
      <c r="A162" s="107"/>
    </row>
    <row r="163" spans="1:1">
      <c r="A163" s="107"/>
    </row>
    <row r="164" spans="1:1">
      <c r="A164" s="107"/>
    </row>
    <row r="165" spans="1:1">
      <c r="A165" s="107"/>
    </row>
    <row r="166" spans="1:1">
      <c r="A166" s="107"/>
    </row>
    <row r="167" spans="1:1">
      <c r="A167" s="107"/>
    </row>
    <row r="168" spans="1:1">
      <c r="A168" s="107"/>
    </row>
    <row r="169" spans="1:1">
      <c r="A169" s="107"/>
    </row>
    <row r="170" spans="1:1">
      <c r="A170" s="107"/>
    </row>
    <row r="171" spans="1:1">
      <c r="A171" s="107"/>
    </row>
    <row r="172" spans="1:1">
      <c r="A172" s="107"/>
    </row>
    <row r="173" spans="1:1">
      <c r="A173" s="107"/>
    </row>
    <row r="174" spans="1:1">
      <c r="A174" s="107"/>
    </row>
    <row r="175" spans="1:1">
      <c r="A175" s="107"/>
    </row>
    <row r="176" spans="1:1">
      <c r="A176" s="107"/>
    </row>
    <row r="177" spans="1:1">
      <c r="A177" s="107"/>
    </row>
    <row r="178" spans="1:1">
      <c r="A178" s="107"/>
    </row>
    <row r="179" spans="1:1">
      <c r="A179" s="107"/>
    </row>
    <row r="180" spans="1:1">
      <c r="A180" s="107"/>
    </row>
    <row r="181" spans="1:1">
      <c r="A181" s="107"/>
    </row>
    <row r="182" spans="1:1">
      <c r="A182" s="107"/>
    </row>
    <row r="183" spans="1:1">
      <c r="A183" s="107"/>
    </row>
    <row r="184" spans="1:1">
      <c r="A184" s="107"/>
    </row>
    <row r="185" spans="1:1">
      <c r="A185" s="107"/>
    </row>
    <row r="186" spans="1:1">
      <c r="A186" s="107"/>
    </row>
    <row r="187" spans="1:1">
      <c r="A187" s="107"/>
    </row>
    <row r="188" spans="1:1">
      <c r="A188" s="107"/>
    </row>
    <row r="189" spans="1:1">
      <c r="A189" s="107"/>
    </row>
    <row r="190" spans="1:1">
      <c r="A190" s="107"/>
    </row>
    <row r="191" spans="1:1">
      <c r="A191" s="107"/>
    </row>
    <row r="192" spans="1:1">
      <c r="A192" s="107"/>
    </row>
    <row r="193" spans="1:1">
      <c r="A193" s="107"/>
    </row>
    <row r="194" spans="1:1">
      <c r="A194" s="107"/>
    </row>
    <row r="195" spans="1:1">
      <c r="A195" s="107"/>
    </row>
    <row r="196" spans="1:1">
      <c r="A196" s="107"/>
    </row>
    <row r="197" spans="1:1">
      <c r="A197" s="107"/>
    </row>
    <row r="198" spans="1:1">
      <c r="A198" s="107"/>
    </row>
    <row r="199" spans="1:1">
      <c r="A199" s="107"/>
    </row>
    <row r="200" spans="1:1">
      <c r="A200" s="107"/>
    </row>
    <row r="201" spans="1:1">
      <c r="A201" s="107"/>
    </row>
    <row r="202" spans="1:1">
      <c r="A202" s="107"/>
    </row>
    <row r="203" spans="1:1">
      <c r="A203" s="107"/>
    </row>
    <row r="204" spans="1:1">
      <c r="A204" s="107"/>
    </row>
    <row r="205" spans="1:1">
      <c r="A205" s="107"/>
    </row>
    <row r="206" spans="1:1">
      <c r="A206" s="107"/>
    </row>
    <row r="207" spans="1:1">
      <c r="A207" s="107"/>
    </row>
    <row r="208" spans="1:1">
      <c r="A208" s="107"/>
    </row>
    <row r="209" spans="1:1">
      <c r="A209" s="107"/>
    </row>
    <row r="210" spans="1:1">
      <c r="A210" s="107"/>
    </row>
    <row r="211" spans="1:1">
      <c r="A211" s="107"/>
    </row>
    <row r="212" spans="1:1">
      <c r="A212" s="107"/>
    </row>
    <row r="213" spans="1:1">
      <c r="A213" s="107"/>
    </row>
    <row r="214" spans="1:1">
      <c r="A214" s="107"/>
    </row>
    <row r="215" spans="1:1">
      <c r="A215" s="107"/>
    </row>
    <row r="216" spans="1:1">
      <c r="A216" s="107"/>
    </row>
    <row r="217" spans="1:1">
      <c r="A217" s="107"/>
    </row>
    <row r="218" spans="1:1">
      <c r="A218" s="107"/>
    </row>
    <row r="219" spans="1:1">
      <c r="A219" s="107"/>
    </row>
    <row r="220" spans="1:1">
      <c r="A220" s="107"/>
    </row>
    <row r="221" spans="1:1">
      <c r="A221" s="107"/>
    </row>
    <row r="222" spans="1:1">
      <c r="A222" s="107"/>
    </row>
    <row r="223" spans="1:1">
      <c r="A223" s="107"/>
    </row>
    <row r="224" spans="1:1">
      <c r="A224" s="107"/>
    </row>
    <row r="225" spans="1:1">
      <c r="A225" s="107"/>
    </row>
    <row r="226" spans="1:1">
      <c r="A226" s="107"/>
    </row>
    <row r="227" spans="1:1">
      <c r="A227" s="107"/>
    </row>
    <row r="228" spans="1:1">
      <c r="A228" s="107"/>
    </row>
    <row r="229" spans="1:1">
      <c r="A229" s="107"/>
    </row>
    <row r="230" spans="1:1">
      <c r="A230" s="107"/>
    </row>
    <row r="231" spans="1:1">
      <c r="A231" s="107"/>
    </row>
    <row r="232" spans="1:1">
      <c r="A232" s="107"/>
    </row>
    <row r="233" spans="1:1">
      <c r="A233" s="107"/>
    </row>
    <row r="234" spans="1:1">
      <c r="A234" s="107"/>
    </row>
    <row r="235" spans="1:1">
      <c r="A235" s="107"/>
    </row>
  </sheetData>
  <mergeCells count="5">
    <mergeCell ref="B14:D14"/>
    <mergeCell ref="B15:D15"/>
    <mergeCell ref="F14:G14"/>
    <mergeCell ref="F15:G15"/>
    <mergeCell ref="A2:G2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6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51"/>
  <sheetViews>
    <sheetView view="pageBreakPreview" topLeftCell="A25" zoomScale="65" zoomScaleNormal="75" zoomScaleSheetLayoutView="65" workbookViewId="0">
      <selection activeCell="F35" sqref="F35"/>
    </sheetView>
  </sheetViews>
  <sheetFormatPr defaultColWidth="9.109375" defaultRowHeight="18"/>
  <cols>
    <col min="1" max="1" width="44.88671875" style="161" customWidth="1"/>
    <col min="2" max="2" width="19.33203125" style="159" customWidth="1"/>
    <col min="3" max="3" width="18.5546875" style="161" customWidth="1"/>
    <col min="4" max="4" width="16.109375" style="161" customWidth="1"/>
    <col min="5" max="5" width="15.44140625" style="161" customWidth="1"/>
    <col min="6" max="6" width="16.5546875" style="161" customWidth="1"/>
    <col min="7" max="7" width="15.33203125" style="161" customWidth="1"/>
    <col min="8" max="8" width="16.5546875" style="161" customWidth="1"/>
    <col min="9" max="9" width="16.109375" style="161" customWidth="1"/>
    <col min="10" max="10" width="16.44140625" style="161" customWidth="1"/>
    <col min="11" max="11" width="16.5546875" style="161" customWidth="1"/>
    <col min="12" max="12" width="20.5546875" style="161" customWidth="1"/>
    <col min="13" max="15" width="16.6640625" style="161" customWidth="1"/>
    <col min="16" max="16384" width="9.109375" style="161"/>
  </cols>
  <sheetData>
    <row r="1" spans="1:15" ht="20.399999999999999">
      <c r="O1" s="160" t="s">
        <v>180</v>
      </c>
    </row>
    <row r="2" spans="1:15" ht="30.75" customHeight="1">
      <c r="A2" s="366" t="s">
        <v>67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</row>
    <row r="3" spans="1:15" ht="54" customHeight="1">
      <c r="A3" s="367" t="s">
        <v>249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</row>
    <row r="4" spans="1:15" ht="31.5" customHeight="1">
      <c r="A4" s="368" t="s">
        <v>296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</row>
    <row r="5" spans="1:15" ht="21">
      <c r="A5" s="369" t="s">
        <v>74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</row>
    <row r="6" spans="1:15" ht="41.25" customHeight="1">
      <c r="A6" s="335" t="s">
        <v>137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</row>
    <row r="7" spans="1:15" ht="41.25" customHeight="1">
      <c r="A7" s="370" t="s">
        <v>117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</row>
    <row r="8" spans="1:15" s="79" customFormat="1" ht="74.25" customHeight="1">
      <c r="A8" s="288" t="s">
        <v>105</v>
      </c>
      <c r="B8" s="288"/>
      <c r="C8" s="360" t="s">
        <v>254</v>
      </c>
      <c r="D8" s="360"/>
      <c r="E8" s="361"/>
      <c r="F8" s="362" t="s">
        <v>240</v>
      </c>
      <c r="G8" s="360"/>
      <c r="H8" s="361"/>
      <c r="I8" s="288" t="s">
        <v>270</v>
      </c>
      <c r="J8" s="288"/>
      <c r="K8" s="288"/>
      <c r="L8" s="288" t="s">
        <v>221</v>
      </c>
      <c r="M8" s="288"/>
      <c r="N8" s="362" t="s">
        <v>222</v>
      </c>
      <c r="O8" s="361"/>
    </row>
    <row r="9" spans="1:15" s="79" customFormat="1" ht="27.75" customHeight="1">
      <c r="A9" s="288">
        <v>1</v>
      </c>
      <c r="B9" s="288"/>
      <c r="C9" s="360">
        <v>2</v>
      </c>
      <c r="D9" s="360"/>
      <c r="E9" s="361"/>
      <c r="F9" s="362">
        <v>3</v>
      </c>
      <c r="G9" s="360"/>
      <c r="H9" s="361"/>
      <c r="I9" s="288">
        <v>4</v>
      </c>
      <c r="J9" s="288"/>
      <c r="K9" s="288"/>
      <c r="L9" s="362">
        <v>5</v>
      </c>
      <c r="M9" s="361"/>
      <c r="N9" s="288">
        <v>6</v>
      </c>
      <c r="O9" s="288"/>
    </row>
    <row r="10" spans="1:15" s="79" customFormat="1" ht="98.25" customHeight="1">
      <c r="A10" s="290" t="s">
        <v>250</v>
      </c>
      <c r="B10" s="290"/>
      <c r="C10" s="351">
        <f>SUM(C11:C13)</f>
        <v>7</v>
      </c>
      <c r="D10" s="352"/>
      <c r="E10" s="353"/>
      <c r="F10" s="351">
        <f>SUM(F11:F13)</f>
        <v>7</v>
      </c>
      <c r="G10" s="352"/>
      <c r="H10" s="353"/>
      <c r="I10" s="351">
        <f>SUM(I11:I13)</f>
        <v>6</v>
      </c>
      <c r="J10" s="352"/>
      <c r="K10" s="353"/>
      <c r="L10" s="358" t="s">
        <v>16</v>
      </c>
      <c r="M10" s="359"/>
      <c r="N10" s="358" t="s">
        <v>16</v>
      </c>
      <c r="O10" s="359"/>
    </row>
    <row r="11" spans="1:15" s="79" customFormat="1" ht="42" customHeight="1">
      <c r="A11" s="354" t="s">
        <v>107</v>
      </c>
      <c r="B11" s="354"/>
      <c r="C11" s="345">
        <v>1</v>
      </c>
      <c r="D11" s="346"/>
      <c r="E11" s="347"/>
      <c r="F11" s="345">
        <v>1</v>
      </c>
      <c r="G11" s="346"/>
      <c r="H11" s="347"/>
      <c r="I11" s="345">
        <v>1</v>
      </c>
      <c r="J11" s="346"/>
      <c r="K11" s="347"/>
      <c r="L11" s="355" t="s">
        <v>16</v>
      </c>
      <c r="M11" s="356"/>
      <c r="N11" s="355" t="s">
        <v>16</v>
      </c>
      <c r="O11" s="356"/>
    </row>
    <row r="12" spans="1:15" s="79" customFormat="1" ht="43.5" customHeight="1">
      <c r="A12" s="354" t="s">
        <v>106</v>
      </c>
      <c r="B12" s="354"/>
      <c r="C12" s="345">
        <v>6</v>
      </c>
      <c r="D12" s="346"/>
      <c r="E12" s="347"/>
      <c r="F12" s="345">
        <v>6</v>
      </c>
      <c r="G12" s="346"/>
      <c r="H12" s="347"/>
      <c r="I12" s="345">
        <v>5</v>
      </c>
      <c r="J12" s="346"/>
      <c r="K12" s="347"/>
      <c r="L12" s="355" t="s">
        <v>16</v>
      </c>
      <c r="M12" s="356"/>
      <c r="N12" s="355" t="s">
        <v>16</v>
      </c>
      <c r="O12" s="356"/>
    </row>
    <row r="13" spans="1:15" s="79" customFormat="1" ht="41.25" customHeight="1">
      <c r="A13" s="354" t="s">
        <v>108</v>
      </c>
      <c r="B13" s="354"/>
      <c r="C13" s="345"/>
      <c r="D13" s="346"/>
      <c r="E13" s="347"/>
      <c r="F13" s="345"/>
      <c r="G13" s="346"/>
      <c r="H13" s="347"/>
      <c r="I13" s="345"/>
      <c r="J13" s="346"/>
      <c r="K13" s="347"/>
      <c r="L13" s="355" t="s">
        <v>16</v>
      </c>
      <c r="M13" s="356"/>
      <c r="N13" s="355" t="s">
        <v>16</v>
      </c>
      <c r="O13" s="356"/>
    </row>
    <row r="14" spans="1:15" s="79" customFormat="1" ht="44.25" customHeight="1">
      <c r="A14" s="290" t="s">
        <v>165</v>
      </c>
      <c r="B14" s="290"/>
      <c r="C14" s="348">
        <f>SUM(C15:C17)</f>
        <v>455.9</v>
      </c>
      <c r="D14" s="349"/>
      <c r="E14" s="350"/>
      <c r="F14" s="348">
        <v>1799.7</v>
      </c>
      <c r="G14" s="349"/>
      <c r="H14" s="350"/>
      <c r="I14" s="348">
        <v>403.1</v>
      </c>
      <c r="J14" s="349"/>
      <c r="K14" s="350"/>
      <c r="L14" s="358" t="s">
        <v>16</v>
      </c>
      <c r="M14" s="359"/>
      <c r="N14" s="358" t="s">
        <v>16</v>
      </c>
      <c r="O14" s="359"/>
    </row>
    <row r="15" spans="1:15" s="79" customFormat="1" ht="33" customHeight="1">
      <c r="A15" s="354" t="s">
        <v>107</v>
      </c>
      <c r="B15" s="354"/>
      <c r="C15" s="342">
        <v>80.7</v>
      </c>
      <c r="D15" s="343"/>
      <c r="E15" s="344"/>
      <c r="F15" s="342">
        <v>376.7</v>
      </c>
      <c r="G15" s="343"/>
      <c r="H15" s="344"/>
      <c r="I15" s="342">
        <v>85.4</v>
      </c>
      <c r="J15" s="343"/>
      <c r="K15" s="344"/>
      <c r="L15" s="355" t="s">
        <v>16</v>
      </c>
      <c r="M15" s="356"/>
      <c r="N15" s="355" t="s">
        <v>16</v>
      </c>
      <c r="O15" s="356"/>
    </row>
    <row r="16" spans="1:15" s="79" customFormat="1" ht="33" customHeight="1">
      <c r="A16" s="354" t="s">
        <v>106</v>
      </c>
      <c r="B16" s="354"/>
      <c r="C16" s="342">
        <v>375.2</v>
      </c>
      <c r="D16" s="343"/>
      <c r="E16" s="344"/>
      <c r="F16" s="342">
        <v>1423</v>
      </c>
      <c r="G16" s="343"/>
      <c r="H16" s="344"/>
      <c r="I16" s="342">
        <v>317.7</v>
      </c>
      <c r="J16" s="343"/>
      <c r="K16" s="344"/>
      <c r="L16" s="355" t="s">
        <v>16</v>
      </c>
      <c r="M16" s="356"/>
      <c r="N16" s="355" t="s">
        <v>16</v>
      </c>
      <c r="O16" s="356"/>
    </row>
    <row r="17" spans="1:15" s="79" customFormat="1" ht="33" customHeight="1">
      <c r="A17" s="354" t="s">
        <v>108</v>
      </c>
      <c r="B17" s="354"/>
      <c r="C17" s="345"/>
      <c r="D17" s="346"/>
      <c r="E17" s="347"/>
      <c r="F17" s="345"/>
      <c r="G17" s="346"/>
      <c r="H17" s="347"/>
      <c r="I17" s="345"/>
      <c r="J17" s="346"/>
      <c r="K17" s="347"/>
      <c r="L17" s="355" t="s">
        <v>16</v>
      </c>
      <c r="M17" s="356"/>
      <c r="N17" s="355" t="s">
        <v>16</v>
      </c>
      <c r="O17" s="356"/>
    </row>
    <row r="18" spans="1:15" s="79" customFormat="1" ht="47.25" customHeight="1">
      <c r="A18" s="290" t="s">
        <v>166</v>
      </c>
      <c r="B18" s="290"/>
      <c r="C18" s="348">
        <f>'I. Фін результат'!C95</f>
        <v>455.9</v>
      </c>
      <c r="D18" s="349"/>
      <c r="E18" s="350"/>
      <c r="F18" s="348">
        <v>1799.7</v>
      </c>
      <c r="G18" s="349"/>
      <c r="H18" s="350"/>
      <c r="I18" s="348">
        <f>'I. Фін результат'!F95</f>
        <v>403.1</v>
      </c>
      <c r="J18" s="349"/>
      <c r="K18" s="350"/>
      <c r="L18" s="358" t="s">
        <v>16</v>
      </c>
      <c r="M18" s="359"/>
      <c r="N18" s="358" t="s">
        <v>16</v>
      </c>
      <c r="O18" s="359"/>
    </row>
    <row r="19" spans="1:15" s="79" customFormat="1" ht="33" customHeight="1">
      <c r="A19" s="354" t="s">
        <v>107</v>
      </c>
      <c r="B19" s="354"/>
      <c r="C19" s="342">
        <v>80.7</v>
      </c>
      <c r="D19" s="343"/>
      <c r="E19" s="344"/>
      <c r="F19" s="342">
        <v>376.7</v>
      </c>
      <c r="G19" s="343"/>
      <c r="H19" s="344"/>
      <c r="I19" s="342">
        <v>85.4</v>
      </c>
      <c r="J19" s="343"/>
      <c r="K19" s="344"/>
      <c r="L19" s="355" t="s">
        <v>16</v>
      </c>
      <c r="M19" s="356"/>
      <c r="N19" s="355" t="s">
        <v>16</v>
      </c>
      <c r="O19" s="356"/>
    </row>
    <row r="20" spans="1:15" s="79" customFormat="1" ht="33" customHeight="1">
      <c r="A20" s="354" t="s">
        <v>106</v>
      </c>
      <c r="B20" s="354"/>
      <c r="C20" s="342">
        <v>375.2</v>
      </c>
      <c r="D20" s="343"/>
      <c r="E20" s="344"/>
      <c r="F20" s="342">
        <v>1423</v>
      </c>
      <c r="G20" s="343"/>
      <c r="H20" s="344"/>
      <c r="I20" s="342">
        <v>317.7</v>
      </c>
      <c r="J20" s="343"/>
      <c r="K20" s="344"/>
      <c r="L20" s="355" t="s">
        <v>16</v>
      </c>
      <c r="M20" s="356"/>
      <c r="N20" s="355" t="s">
        <v>16</v>
      </c>
      <c r="O20" s="356"/>
    </row>
    <row r="21" spans="1:15" s="79" customFormat="1" ht="33" customHeight="1">
      <c r="A21" s="354" t="s">
        <v>108</v>
      </c>
      <c r="B21" s="354"/>
      <c r="C21" s="345"/>
      <c r="D21" s="346"/>
      <c r="E21" s="347"/>
      <c r="F21" s="345"/>
      <c r="G21" s="346"/>
      <c r="H21" s="347"/>
      <c r="I21" s="345"/>
      <c r="J21" s="346"/>
      <c r="K21" s="347"/>
      <c r="L21" s="355" t="s">
        <v>16</v>
      </c>
      <c r="M21" s="356"/>
      <c r="N21" s="355" t="s">
        <v>16</v>
      </c>
      <c r="O21" s="356"/>
    </row>
    <row r="22" spans="1:15" s="79" customFormat="1" ht="71.25" customHeight="1">
      <c r="A22" s="290" t="s">
        <v>198</v>
      </c>
      <c r="B22" s="290"/>
      <c r="C22" s="351">
        <f>(C18/C10)/3*1000</f>
        <v>21709.523809523806</v>
      </c>
      <c r="D22" s="352"/>
      <c r="E22" s="353"/>
      <c r="F22" s="351">
        <f>(F18/F10)/12*1000</f>
        <v>21425</v>
      </c>
      <c r="G22" s="352"/>
      <c r="H22" s="353"/>
      <c r="I22" s="351">
        <f>(I18/I10)/3*1000</f>
        <v>22394.444444444445</v>
      </c>
      <c r="J22" s="352"/>
      <c r="K22" s="353"/>
      <c r="L22" s="358" t="s">
        <v>16</v>
      </c>
      <c r="M22" s="359"/>
      <c r="N22" s="358" t="s">
        <v>16</v>
      </c>
      <c r="O22" s="359"/>
    </row>
    <row r="23" spans="1:15" s="79" customFormat="1" ht="33" customHeight="1">
      <c r="A23" s="354" t="s">
        <v>107</v>
      </c>
      <c r="B23" s="354"/>
      <c r="C23" s="345">
        <f>(C19/C11)/3*1000</f>
        <v>26900.000000000004</v>
      </c>
      <c r="D23" s="346"/>
      <c r="E23" s="347"/>
      <c r="F23" s="345">
        <f>(F19/F11)/12*1000</f>
        <v>31391.666666666664</v>
      </c>
      <c r="G23" s="346"/>
      <c r="H23" s="347"/>
      <c r="I23" s="345">
        <f>(I19/I11)/3*1000</f>
        <v>28466.666666666668</v>
      </c>
      <c r="J23" s="346"/>
      <c r="K23" s="347"/>
      <c r="L23" s="355" t="s">
        <v>16</v>
      </c>
      <c r="M23" s="356"/>
      <c r="N23" s="355" t="s">
        <v>16</v>
      </c>
      <c r="O23" s="356"/>
    </row>
    <row r="24" spans="1:15" s="79" customFormat="1" ht="33" customHeight="1">
      <c r="A24" s="354" t="s">
        <v>106</v>
      </c>
      <c r="B24" s="354"/>
      <c r="C24" s="345">
        <f>(C20/C12)/3*1000</f>
        <v>20844.444444444445</v>
      </c>
      <c r="D24" s="346"/>
      <c r="E24" s="347"/>
      <c r="F24" s="345">
        <f>(F20/F12)/12*1000</f>
        <v>19763.888888888891</v>
      </c>
      <c r="G24" s="346"/>
      <c r="H24" s="347"/>
      <c r="I24" s="345">
        <f>(I20/I12)/3*1000</f>
        <v>21180</v>
      </c>
      <c r="J24" s="346"/>
      <c r="K24" s="347"/>
      <c r="L24" s="355" t="s">
        <v>16</v>
      </c>
      <c r="M24" s="356"/>
      <c r="N24" s="355" t="s">
        <v>16</v>
      </c>
      <c r="O24" s="356"/>
    </row>
    <row r="25" spans="1:15" s="79" customFormat="1" ht="33" customHeight="1">
      <c r="A25" s="354" t="s">
        <v>108</v>
      </c>
      <c r="B25" s="354"/>
      <c r="C25" s="363" t="e">
        <f>(C21/C13)/9*1000</f>
        <v>#DIV/0!</v>
      </c>
      <c r="D25" s="364"/>
      <c r="E25" s="365"/>
      <c r="F25" s="363" t="e">
        <f>(F21/F13)/12*1000</f>
        <v>#DIV/0!</v>
      </c>
      <c r="G25" s="364"/>
      <c r="H25" s="365"/>
      <c r="I25" s="363" t="e">
        <f>(I21/I13)/9*1000</f>
        <v>#DIV/0!</v>
      </c>
      <c r="J25" s="364"/>
      <c r="K25" s="365"/>
      <c r="L25" s="355" t="s">
        <v>16</v>
      </c>
      <c r="M25" s="356"/>
      <c r="N25" s="355" t="s">
        <v>16</v>
      </c>
      <c r="O25" s="356"/>
    </row>
    <row r="26" spans="1:15" s="79" customFormat="1" ht="13.5" customHeight="1">
      <c r="A26" s="162"/>
      <c r="B26" s="162"/>
      <c r="C26" s="162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4"/>
      <c r="O26" s="164"/>
    </row>
    <row r="27" spans="1:15" ht="21">
      <c r="A27" s="357" t="s">
        <v>167</v>
      </c>
      <c r="B27" s="357"/>
      <c r="C27" s="357"/>
      <c r="D27" s="3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</row>
    <row r="28" spans="1:15" ht="11.25" customHeight="1">
      <c r="A28" s="165"/>
      <c r="B28" s="165"/>
      <c r="C28" s="165"/>
      <c r="D28" s="165"/>
      <c r="E28" s="165"/>
      <c r="F28" s="165"/>
      <c r="G28" s="165"/>
      <c r="H28" s="165"/>
      <c r="I28" s="165"/>
      <c r="J28" s="166"/>
      <c r="K28" s="166"/>
      <c r="L28" s="166"/>
      <c r="M28" s="166"/>
      <c r="N28" s="166"/>
      <c r="O28" s="166"/>
    </row>
    <row r="29" spans="1:15" ht="22.8">
      <c r="A29" s="335" t="s">
        <v>224</v>
      </c>
      <c r="B29" s="335"/>
      <c r="C29" s="335"/>
      <c r="D29" s="335"/>
      <c r="E29" s="335"/>
      <c r="F29" s="335"/>
      <c r="G29" s="335"/>
      <c r="H29" s="335"/>
      <c r="I29" s="335"/>
      <c r="J29" s="335"/>
      <c r="K29" s="104"/>
      <c r="L29" s="104"/>
      <c r="M29" s="104"/>
      <c r="N29" s="104"/>
      <c r="O29" s="104"/>
    </row>
    <row r="30" spans="1:15">
      <c r="A30" s="233"/>
      <c r="B30" s="167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</row>
    <row r="31" spans="1:15" ht="52.5" customHeight="1">
      <c r="A31" s="336" t="s">
        <v>228</v>
      </c>
      <c r="B31" s="337"/>
      <c r="C31" s="338"/>
      <c r="D31" s="331" t="s">
        <v>255</v>
      </c>
      <c r="E31" s="331"/>
      <c r="F31" s="331"/>
      <c r="G31" s="331" t="s">
        <v>256</v>
      </c>
      <c r="H31" s="331"/>
      <c r="I31" s="331"/>
      <c r="J31" s="331" t="s">
        <v>229</v>
      </c>
      <c r="K31" s="331"/>
      <c r="L31" s="331"/>
      <c r="M31" s="325" t="s">
        <v>230</v>
      </c>
      <c r="N31" s="326"/>
      <c r="O31" s="327"/>
    </row>
    <row r="32" spans="1:15" ht="155.25" customHeight="1">
      <c r="A32" s="339"/>
      <c r="B32" s="340"/>
      <c r="C32" s="341"/>
      <c r="D32" s="234" t="s">
        <v>225</v>
      </c>
      <c r="E32" s="234" t="s">
        <v>226</v>
      </c>
      <c r="F32" s="234" t="s">
        <v>227</v>
      </c>
      <c r="G32" s="234" t="s">
        <v>225</v>
      </c>
      <c r="H32" s="234" t="s">
        <v>226</v>
      </c>
      <c r="I32" s="234" t="s">
        <v>227</v>
      </c>
      <c r="J32" s="234" t="s">
        <v>225</v>
      </c>
      <c r="K32" s="234" t="s">
        <v>226</v>
      </c>
      <c r="L32" s="234" t="s">
        <v>227</v>
      </c>
      <c r="M32" s="235" t="s">
        <v>231</v>
      </c>
      <c r="N32" s="235" t="s">
        <v>232</v>
      </c>
      <c r="O32" s="235" t="s">
        <v>233</v>
      </c>
    </row>
    <row r="33" spans="1:15" ht="25.5" customHeight="1">
      <c r="A33" s="325">
        <v>1</v>
      </c>
      <c r="B33" s="326"/>
      <c r="C33" s="327"/>
      <c r="D33" s="234">
        <v>2</v>
      </c>
      <c r="E33" s="234">
        <v>3</v>
      </c>
      <c r="F33" s="234">
        <v>4</v>
      </c>
      <c r="G33" s="234">
        <v>5</v>
      </c>
      <c r="H33" s="126">
        <v>6</v>
      </c>
      <c r="I33" s="126">
        <v>7</v>
      </c>
      <c r="J33" s="126">
        <v>8</v>
      </c>
      <c r="K33" s="126">
        <v>9</v>
      </c>
      <c r="L33" s="126">
        <v>10</v>
      </c>
      <c r="M33" s="126">
        <v>11</v>
      </c>
      <c r="N33" s="126">
        <v>12</v>
      </c>
      <c r="O33" s="126">
        <v>13</v>
      </c>
    </row>
    <row r="34" spans="1:15" ht="33.75" customHeight="1">
      <c r="A34" s="332" t="s">
        <v>271</v>
      </c>
      <c r="B34" s="333"/>
      <c r="C34" s="334"/>
      <c r="D34" s="234">
        <v>524.5</v>
      </c>
      <c r="E34" s="234">
        <v>17</v>
      </c>
      <c r="F34" s="251">
        <f>D34*1000/E34</f>
        <v>30852.941176470587</v>
      </c>
      <c r="G34" s="234">
        <v>440.2</v>
      </c>
      <c r="H34" s="126">
        <v>14</v>
      </c>
      <c r="I34" s="251">
        <f>G34*1000/H34</f>
        <v>31442.857142857141</v>
      </c>
      <c r="J34" s="248">
        <f t="shared" ref="J34:K36" si="0">G34-D34</f>
        <v>-84.300000000000011</v>
      </c>
      <c r="K34" s="249">
        <f t="shared" si="0"/>
        <v>-3</v>
      </c>
      <c r="L34" s="248">
        <f t="shared" ref="L34:L36" si="1">I34-F34</f>
        <v>589.91596638655392</v>
      </c>
      <c r="M34" s="250">
        <f t="shared" ref="M34:M35" si="2">(G34/D34)*100</f>
        <v>83.92755004766444</v>
      </c>
      <c r="N34" s="248">
        <f t="shared" ref="N34:N35" si="3">(H34/E34)*100</f>
        <v>82.35294117647058</v>
      </c>
      <c r="O34" s="248">
        <f t="shared" ref="O34:O36" si="4">(I34/F34)*100</f>
        <v>101.91202505787824</v>
      </c>
    </row>
    <row r="35" spans="1:15" ht="25.5" customHeight="1">
      <c r="A35" s="332" t="s">
        <v>272</v>
      </c>
      <c r="B35" s="333"/>
      <c r="C35" s="334"/>
      <c r="D35" s="251">
        <v>3117.7</v>
      </c>
      <c r="E35" s="234">
        <v>1</v>
      </c>
      <c r="F35" s="251">
        <f t="shared" ref="F35" si="5">D35*1000/E35</f>
        <v>3117700</v>
      </c>
      <c r="G35" s="234">
        <v>980.8</v>
      </c>
      <c r="H35" s="126">
        <v>1</v>
      </c>
      <c r="I35" s="251">
        <f t="shared" ref="I35:I36" si="6">G35*1000/H35</f>
        <v>980800</v>
      </c>
      <c r="J35" s="248">
        <f t="shared" si="0"/>
        <v>-2136.8999999999996</v>
      </c>
      <c r="K35" s="249">
        <f t="shared" si="0"/>
        <v>0</v>
      </c>
      <c r="L35" s="248">
        <f t="shared" si="1"/>
        <v>-2136900</v>
      </c>
      <c r="M35" s="250">
        <f t="shared" si="2"/>
        <v>31.459088430573821</v>
      </c>
      <c r="N35" s="248">
        <f t="shared" si="3"/>
        <v>100</v>
      </c>
      <c r="O35" s="248">
        <f t="shared" si="4"/>
        <v>31.459088430573821</v>
      </c>
    </row>
    <row r="36" spans="1:15" ht="25.5" customHeight="1">
      <c r="A36" s="274" t="s">
        <v>293</v>
      </c>
      <c r="B36" s="236"/>
      <c r="C36" s="237"/>
      <c r="D36" s="234">
        <v>1.9</v>
      </c>
      <c r="E36" s="234">
        <v>7</v>
      </c>
      <c r="F36" s="251">
        <f>D36*1000/E36</f>
        <v>271.42857142857144</v>
      </c>
      <c r="G36" s="234"/>
      <c r="H36" s="126"/>
      <c r="I36" s="280" t="e">
        <f t="shared" si="6"/>
        <v>#DIV/0!</v>
      </c>
      <c r="J36" s="248">
        <f t="shared" si="0"/>
        <v>-1.9</v>
      </c>
      <c r="K36" s="249">
        <f t="shared" si="0"/>
        <v>-7</v>
      </c>
      <c r="L36" s="55" t="e">
        <f t="shared" si="1"/>
        <v>#DIV/0!</v>
      </c>
      <c r="M36" s="250">
        <f>(G36/D36)*100</f>
        <v>0</v>
      </c>
      <c r="N36" s="248">
        <f t="shared" ref="N36" si="7">(H36/E36)*100</f>
        <v>0</v>
      </c>
      <c r="O36" s="55" t="e">
        <f t="shared" si="4"/>
        <v>#DIV/0!</v>
      </c>
    </row>
    <row r="37" spans="1:15" ht="33" customHeight="1">
      <c r="A37" s="328" t="s">
        <v>34</v>
      </c>
      <c r="B37" s="329"/>
      <c r="C37" s="330"/>
      <c r="D37" s="276">
        <f>SUM(D34:D36)</f>
        <v>3644.1</v>
      </c>
      <c r="E37" s="276"/>
      <c r="F37" s="276"/>
      <c r="G37" s="276">
        <f>SUM(G34:G36)</f>
        <v>1421</v>
      </c>
      <c r="H37" s="276"/>
      <c r="I37" s="276"/>
      <c r="J37" s="276">
        <f t="shared" ref="J37:M37" si="8">G37-D37</f>
        <v>-2223.1</v>
      </c>
      <c r="K37" s="276">
        <f t="shared" si="8"/>
        <v>0</v>
      </c>
      <c r="L37" s="276">
        <f t="shared" si="8"/>
        <v>0</v>
      </c>
      <c r="M37" s="276">
        <f t="shared" si="8"/>
        <v>-3644.1</v>
      </c>
      <c r="N37" s="277" t="e">
        <f t="shared" ref="N37:O37" si="9">(H37/E37)*100</f>
        <v>#DIV/0!</v>
      </c>
      <c r="O37" s="278" t="e">
        <f t="shared" si="9"/>
        <v>#DIV/0!</v>
      </c>
    </row>
    <row r="38" spans="1:15">
      <c r="A38" s="104"/>
      <c r="B38" s="167"/>
      <c r="C38" s="168"/>
      <c r="D38" s="168"/>
      <c r="E38" s="168"/>
      <c r="F38" s="104"/>
      <c r="G38" s="104"/>
      <c r="H38" s="104"/>
      <c r="I38" s="104"/>
      <c r="J38" s="104"/>
      <c r="K38" s="104"/>
      <c r="L38" s="104"/>
      <c r="M38" s="104"/>
      <c r="N38" s="104"/>
      <c r="O38" s="104"/>
    </row>
    <row r="39" spans="1:15">
      <c r="A39" s="104"/>
      <c r="B39" s="167"/>
      <c r="C39" s="168"/>
      <c r="D39" s="168"/>
      <c r="E39" s="168"/>
      <c r="F39" s="104"/>
      <c r="G39" s="104"/>
      <c r="H39" s="104"/>
      <c r="I39" s="104"/>
      <c r="J39" s="104"/>
      <c r="K39" s="104"/>
      <c r="L39" s="104"/>
      <c r="M39" s="104"/>
      <c r="N39" s="104"/>
      <c r="O39" s="104"/>
    </row>
    <row r="40" spans="1:15">
      <c r="A40" s="169"/>
      <c r="B40" s="167"/>
      <c r="C40" s="168"/>
      <c r="D40" s="168"/>
      <c r="E40" s="168"/>
      <c r="F40" s="104"/>
      <c r="G40" s="104"/>
      <c r="H40" s="104"/>
      <c r="I40" s="104"/>
      <c r="J40" s="104"/>
      <c r="K40" s="104"/>
      <c r="L40" s="104"/>
      <c r="M40" s="104"/>
      <c r="N40" s="104"/>
      <c r="O40" s="104"/>
    </row>
    <row r="41" spans="1:15">
      <c r="A41" s="170"/>
      <c r="B41" s="167"/>
      <c r="C41" s="168"/>
      <c r="D41" s="168"/>
      <c r="E41" s="168"/>
      <c r="F41" s="170"/>
      <c r="G41" s="170"/>
      <c r="H41" s="104"/>
      <c r="I41" s="104"/>
      <c r="J41" s="104"/>
      <c r="K41" s="104"/>
      <c r="L41" s="284"/>
      <c r="M41" s="324"/>
      <c r="N41" s="324"/>
      <c r="O41" s="324"/>
    </row>
    <row r="42" spans="1:15">
      <c r="A42" s="104"/>
      <c r="B42" s="167"/>
      <c r="C42" s="168"/>
      <c r="D42" s="168"/>
      <c r="E42" s="168"/>
      <c r="F42" s="104"/>
      <c r="G42" s="104"/>
      <c r="H42" s="104"/>
      <c r="I42" s="104"/>
      <c r="J42" s="104"/>
      <c r="K42" s="104"/>
      <c r="L42" s="104"/>
      <c r="M42" s="104"/>
      <c r="N42" s="104"/>
      <c r="O42" s="104"/>
    </row>
    <row r="43" spans="1:15">
      <c r="A43" s="104"/>
      <c r="B43" s="167"/>
      <c r="C43" s="168"/>
      <c r="D43" s="168"/>
      <c r="E43" s="168"/>
      <c r="F43" s="104"/>
      <c r="G43" s="104"/>
      <c r="H43" s="104"/>
      <c r="I43" s="104"/>
      <c r="J43" s="104"/>
      <c r="K43" s="104"/>
      <c r="L43" s="104"/>
      <c r="M43" s="104"/>
      <c r="N43" s="104"/>
      <c r="O43" s="104"/>
    </row>
    <row r="44" spans="1:15">
      <c r="A44" s="104"/>
      <c r="B44" s="167"/>
      <c r="C44" s="168"/>
      <c r="D44" s="168"/>
      <c r="E44" s="168"/>
      <c r="F44" s="104"/>
      <c r="G44" s="104"/>
      <c r="H44" s="104"/>
      <c r="I44" s="104"/>
      <c r="J44" s="104"/>
      <c r="K44" s="104"/>
      <c r="L44" s="104"/>
      <c r="M44" s="104"/>
      <c r="N44" s="104"/>
      <c r="O44" s="104"/>
    </row>
    <row r="45" spans="1:15">
      <c r="A45" s="104"/>
      <c r="B45" s="167"/>
      <c r="C45" s="168"/>
      <c r="D45" s="168"/>
      <c r="E45" s="168"/>
      <c r="F45" s="104"/>
      <c r="G45" s="104"/>
      <c r="H45" s="104"/>
      <c r="I45" s="104"/>
      <c r="J45" s="104"/>
      <c r="K45" s="104"/>
      <c r="L45" s="104"/>
      <c r="M45" s="104"/>
      <c r="N45" s="104"/>
      <c r="O45" s="104"/>
    </row>
    <row r="46" spans="1:15">
      <c r="A46" s="104"/>
      <c r="B46" s="167"/>
      <c r="C46" s="168"/>
      <c r="D46" s="168"/>
      <c r="E46" s="168"/>
      <c r="F46" s="104"/>
      <c r="G46" s="104"/>
      <c r="H46" s="104"/>
      <c r="I46" s="104"/>
      <c r="J46" s="104"/>
      <c r="K46" s="104"/>
      <c r="L46" s="104"/>
      <c r="M46" s="104"/>
      <c r="N46" s="104"/>
      <c r="O46" s="104"/>
    </row>
    <row r="47" spans="1:15">
      <c r="A47" s="104"/>
      <c r="B47" s="167"/>
      <c r="C47" s="168"/>
      <c r="D47" s="168"/>
      <c r="E47" s="168"/>
      <c r="F47" s="104"/>
      <c r="G47" s="104"/>
      <c r="H47" s="104"/>
      <c r="I47" s="104"/>
      <c r="J47" s="104"/>
      <c r="K47" s="104"/>
      <c r="L47" s="104"/>
      <c r="M47" s="104"/>
      <c r="N47" s="104"/>
      <c r="O47" s="104"/>
    </row>
    <row r="48" spans="1:15">
      <c r="C48" s="171"/>
      <c r="D48" s="171"/>
      <c r="E48" s="171"/>
    </row>
    <row r="49" spans="3:5">
      <c r="C49" s="171"/>
      <c r="D49" s="171"/>
      <c r="E49" s="171"/>
    </row>
    <row r="50" spans="3:5">
      <c r="C50" s="171"/>
      <c r="D50" s="171"/>
      <c r="E50" s="171"/>
    </row>
    <row r="51" spans="3:5">
      <c r="C51" s="171"/>
      <c r="D51" s="171"/>
      <c r="E51" s="171"/>
    </row>
  </sheetData>
  <mergeCells count="126">
    <mergeCell ref="N18:O18"/>
    <mergeCell ref="N19:O19"/>
    <mergeCell ref="N20:O20"/>
    <mergeCell ref="L17:M17"/>
    <mergeCell ref="C23:E23"/>
    <mergeCell ref="C24:E24"/>
    <mergeCell ref="C25:E25"/>
    <mergeCell ref="L22:M22"/>
    <mergeCell ref="L23:M23"/>
    <mergeCell ref="L18:M18"/>
    <mergeCell ref="L19:M19"/>
    <mergeCell ref="L20:M20"/>
    <mergeCell ref="N21:O21"/>
    <mergeCell ref="N22:O22"/>
    <mergeCell ref="N23:O23"/>
    <mergeCell ref="F24:H24"/>
    <mergeCell ref="I21:K21"/>
    <mergeCell ref="I22:K22"/>
    <mergeCell ref="L21:M21"/>
    <mergeCell ref="L24:M24"/>
    <mergeCell ref="F21:H21"/>
    <mergeCell ref="F22:H22"/>
    <mergeCell ref="F23:H23"/>
    <mergeCell ref="N24:O24"/>
    <mergeCell ref="N25:O25"/>
    <mergeCell ref="L25:M25"/>
    <mergeCell ref="I24:K24"/>
    <mergeCell ref="I25:K25"/>
    <mergeCell ref="I23:K23"/>
    <mergeCell ref="F25:H25"/>
    <mergeCell ref="A2:O2"/>
    <mergeCell ref="A3:O3"/>
    <mergeCell ref="I11:K11"/>
    <mergeCell ref="A4:O4"/>
    <mergeCell ref="A5:O5"/>
    <mergeCell ref="A6:O6"/>
    <mergeCell ref="A7:O7"/>
    <mergeCell ref="L8:M8"/>
    <mergeCell ref="N8:O8"/>
    <mergeCell ref="F8:H8"/>
    <mergeCell ref="I8:K8"/>
    <mergeCell ref="N9:O9"/>
    <mergeCell ref="N10:O10"/>
    <mergeCell ref="L9:M9"/>
    <mergeCell ref="A8:B8"/>
    <mergeCell ref="N12:O12"/>
    <mergeCell ref="I9:K9"/>
    <mergeCell ref="N17:O17"/>
    <mergeCell ref="I10:K10"/>
    <mergeCell ref="C8:E8"/>
    <mergeCell ref="C9:E9"/>
    <mergeCell ref="C10:E10"/>
    <mergeCell ref="N13:O13"/>
    <mergeCell ref="L11:M11"/>
    <mergeCell ref="N14:O14"/>
    <mergeCell ref="L13:M13"/>
    <mergeCell ref="N11:O11"/>
    <mergeCell ref="I12:K12"/>
    <mergeCell ref="I13:K13"/>
    <mergeCell ref="L12:M12"/>
    <mergeCell ref="F9:H9"/>
    <mergeCell ref="F10:H10"/>
    <mergeCell ref="F11:H11"/>
    <mergeCell ref="L10:M10"/>
    <mergeCell ref="C11:E11"/>
    <mergeCell ref="L15:M15"/>
    <mergeCell ref="F14:H14"/>
    <mergeCell ref="L16:M16"/>
    <mergeCell ref="I16:K16"/>
    <mergeCell ref="F15:H15"/>
    <mergeCell ref="I15:K15"/>
    <mergeCell ref="C15:E15"/>
    <mergeCell ref="C16:E16"/>
    <mergeCell ref="F12:H12"/>
    <mergeCell ref="F13:H13"/>
    <mergeCell ref="I14:K14"/>
    <mergeCell ref="N15:O15"/>
    <mergeCell ref="N16:O16"/>
    <mergeCell ref="A27:O27"/>
    <mergeCell ref="A9:B9"/>
    <mergeCell ref="A10:B10"/>
    <mergeCell ref="A11:B11"/>
    <mergeCell ref="A12:B12"/>
    <mergeCell ref="A13:B13"/>
    <mergeCell ref="C12:E12"/>
    <mergeCell ref="C13:E13"/>
    <mergeCell ref="C14:E14"/>
    <mergeCell ref="A25:B25"/>
    <mergeCell ref="A17:B17"/>
    <mergeCell ref="A18:B18"/>
    <mergeCell ref="A19:B19"/>
    <mergeCell ref="A20:B20"/>
    <mergeCell ref="A22:B22"/>
    <mergeCell ref="A23:B23"/>
    <mergeCell ref="A21:B21"/>
    <mergeCell ref="A14:B14"/>
    <mergeCell ref="A15:B15"/>
    <mergeCell ref="A16:B16"/>
    <mergeCell ref="F16:H16"/>
    <mergeCell ref="L14:M14"/>
    <mergeCell ref="A29:J29"/>
    <mergeCell ref="A31:C32"/>
    <mergeCell ref="F19:H19"/>
    <mergeCell ref="I19:K19"/>
    <mergeCell ref="F20:H20"/>
    <mergeCell ref="I20:K20"/>
    <mergeCell ref="F17:H17"/>
    <mergeCell ref="I17:K17"/>
    <mergeCell ref="F18:H18"/>
    <mergeCell ref="I18:K18"/>
    <mergeCell ref="C18:E18"/>
    <mergeCell ref="C19:E19"/>
    <mergeCell ref="C20:E20"/>
    <mergeCell ref="C21:E21"/>
    <mergeCell ref="C22:E22"/>
    <mergeCell ref="C17:E17"/>
    <mergeCell ref="A24:B24"/>
    <mergeCell ref="L41:O41"/>
    <mergeCell ref="A33:C33"/>
    <mergeCell ref="A37:C37"/>
    <mergeCell ref="M31:O31"/>
    <mergeCell ref="D31:F31"/>
    <mergeCell ref="G31:I31"/>
    <mergeCell ref="J31:L31"/>
    <mergeCell ref="A34:C34"/>
    <mergeCell ref="A35:C35"/>
  </mergeCells>
  <phoneticPr fontId="3" type="noConversion"/>
  <printOptions horizontalCentered="1"/>
  <pageMargins left="0.59055118110236227" right="0.59055118110236227" top="0.98425196850393704" bottom="0.59055118110236227" header="0.31496062992125984" footer="0.15748031496062992"/>
  <pageSetup paperSize="9" scale="48" fitToHeight="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AF56"/>
  <sheetViews>
    <sheetView view="pageBreakPreview" topLeftCell="A11" zoomScale="60" zoomScaleNormal="50" workbookViewId="0">
      <selection activeCell="A50" sqref="A50"/>
    </sheetView>
  </sheetViews>
  <sheetFormatPr defaultColWidth="9.109375" defaultRowHeight="18"/>
  <cols>
    <col min="1" max="1" width="6.109375" style="94" customWidth="1"/>
    <col min="2" max="2" width="4.44140625" style="94" customWidth="1"/>
    <col min="3" max="3" width="28.6640625" style="94" customWidth="1"/>
    <col min="4" max="6" width="8.44140625" style="94" customWidth="1"/>
    <col min="7" max="9" width="11.33203125" style="94" customWidth="1"/>
    <col min="10" max="10" width="8.6640625" style="94" customWidth="1"/>
    <col min="11" max="11" width="10.109375" style="94" customWidth="1"/>
    <col min="12" max="12" width="9" style="94" customWidth="1"/>
    <col min="13" max="13" width="12.33203125" style="94" customWidth="1"/>
    <col min="14" max="14" width="12.5546875" style="94" customWidth="1"/>
    <col min="15" max="15" width="14.5546875" style="94" customWidth="1"/>
    <col min="16" max="16" width="14" style="94" customWidth="1"/>
    <col min="17" max="17" width="12.5546875" style="94" customWidth="1"/>
    <col min="18" max="18" width="12.33203125" style="94" customWidth="1"/>
    <col min="19" max="19" width="14.5546875" style="94" customWidth="1"/>
    <col min="20" max="20" width="14" style="94" customWidth="1"/>
    <col min="21" max="21" width="12.5546875" style="94" customWidth="1"/>
    <col min="22" max="22" width="12.33203125" style="94" customWidth="1"/>
    <col min="23" max="23" width="14.88671875" style="94" customWidth="1"/>
    <col min="24" max="24" width="14" style="94" customWidth="1"/>
    <col min="25" max="25" width="12.5546875" style="94" customWidth="1"/>
    <col min="26" max="26" width="12.33203125" style="94" customWidth="1"/>
    <col min="27" max="27" width="14.5546875" style="94" customWidth="1"/>
    <col min="28" max="28" width="13.6640625" style="94" customWidth="1"/>
    <col min="29" max="29" width="12.33203125" style="94" customWidth="1"/>
    <col min="30" max="31" width="14.5546875" style="94" customWidth="1"/>
    <col min="32" max="32" width="14" style="94" customWidth="1"/>
    <col min="33" max="16384" width="9.109375" style="94"/>
  </cols>
  <sheetData>
    <row r="1" spans="1:32" s="104" customFormat="1" ht="21" hidden="1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66"/>
      <c r="R1" s="173"/>
      <c r="S1" s="173"/>
      <c r="T1" s="173"/>
      <c r="U1" s="173"/>
      <c r="V1" s="173"/>
      <c r="W1" s="166"/>
      <c r="X1" s="166"/>
      <c r="Y1" s="166"/>
      <c r="Z1" s="166"/>
      <c r="AA1" s="166"/>
      <c r="AB1" s="166"/>
      <c r="AC1" s="166"/>
      <c r="AD1" s="166"/>
      <c r="AE1" s="166"/>
      <c r="AF1" s="173"/>
    </row>
    <row r="2" spans="1:32" s="104" customFormat="1" ht="42" customHeight="1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66"/>
      <c r="R2" s="173"/>
      <c r="S2" s="173"/>
      <c r="T2" s="173"/>
      <c r="U2" s="173"/>
      <c r="V2" s="173"/>
      <c r="W2" s="166"/>
      <c r="X2" s="166"/>
      <c r="Y2" s="166"/>
      <c r="Z2" s="166"/>
      <c r="AA2" s="166"/>
      <c r="AB2" s="166"/>
      <c r="AC2" s="166"/>
      <c r="AD2" s="166"/>
      <c r="AE2" s="166"/>
      <c r="AF2" s="173"/>
    </row>
    <row r="3" spans="1:32" s="175" customFormat="1" ht="32.25" customHeight="1">
      <c r="A3" s="174"/>
      <c r="B3" s="174"/>
      <c r="C3" s="174" t="s">
        <v>252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</row>
    <row r="4" spans="1:32" s="104" customFormat="1" ht="37.5" customHeight="1">
      <c r="A4" s="176"/>
      <c r="B4" s="176"/>
      <c r="C4" s="176"/>
      <c r="D4" s="176"/>
      <c r="E4" s="176"/>
      <c r="F4" s="176"/>
      <c r="G4" s="176"/>
      <c r="H4" s="176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6"/>
      <c r="X4" s="166"/>
      <c r="Y4" s="166"/>
      <c r="Z4" s="382"/>
      <c r="AA4" s="382"/>
      <c r="AB4" s="382"/>
      <c r="AC4" s="166"/>
      <c r="AD4" s="382" t="s">
        <v>168</v>
      </c>
      <c r="AE4" s="382"/>
      <c r="AF4" s="382"/>
    </row>
    <row r="5" spans="1:32" s="104" customFormat="1" ht="38.25" customHeight="1">
      <c r="A5" s="401" t="s">
        <v>32</v>
      </c>
      <c r="B5" s="414" t="s">
        <v>96</v>
      </c>
      <c r="C5" s="415"/>
      <c r="D5" s="415"/>
      <c r="E5" s="415"/>
      <c r="F5" s="415"/>
      <c r="G5" s="415"/>
      <c r="H5" s="415"/>
      <c r="I5" s="415"/>
      <c r="J5" s="415"/>
      <c r="K5" s="415"/>
      <c r="L5" s="416"/>
      <c r="M5" s="404" t="s">
        <v>33</v>
      </c>
      <c r="N5" s="405"/>
      <c r="O5" s="405"/>
      <c r="P5" s="406"/>
      <c r="Q5" s="404" t="s">
        <v>52</v>
      </c>
      <c r="R5" s="405"/>
      <c r="S5" s="405"/>
      <c r="T5" s="406"/>
      <c r="U5" s="404" t="s">
        <v>116</v>
      </c>
      <c r="V5" s="405"/>
      <c r="W5" s="405"/>
      <c r="X5" s="406"/>
      <c r="Y5" s="404" t="s">
        <v>70</v>
      </c>
      <c r="Z5" s="405"/>
      <c r="AA5" s="405"/>
      <c r="AB5" s="406"/>
      <c r="AC5" s="404" t="s">
        <v>34</v>
      </c>
      <c r="AD5" s="405"/>
      <c r="AE5" s="405"/>
      <c r="AF5" s="406"/>
    </row>
    <row r="6" spans="1:32" s="104" customFormat="1" ht="34.5" customHeight="1">
      <c r="A6" s="402"/>
      <c r="B6" s="417"/>
      <c r="C6" s="418"/>
      <c r="D6" s="418"/>
      <c r="E6" s="418"/>
      <c r="F6" s="418"/>
      <c r="G6" s="418"/>
      <c r="H6" s="418"/>
      <c r="I6" s="418"/>
      <c r="J6" s="418"/>
      <c r="K6" s="418"/>
      <c r="L6" s="419"/>
      <c r="M6" s="394" t="s">
        <v>94</v>
      </c>
      <c r="N6" s="394" t="s">
        <v>95</v>
      </c>
      <c r="O6" s="394" t="s">
        <v>102</v>
      </c>
      <c r="P6" s="394" t="s">
        <v>103</v>
      </c>
      <c r="Q6" s="394" t="s">
        <v>94</v>
      </c>
      <c r="R6" s="394" t="s">
        <v>95</v>
      </c>
      <c r="S6" s="394" t="s">
        <v>102</v>
      </c>
      <c r="T6" s="394" t="s">
        <v>103</v>
      </c>
      <c r="U6" s="394" t="s">
        <v>94</v>
      </c>
      <c r="V6" s="394" t="s">
        <v>95</v>
      </c>
      <c r="W6" s="394" t="s">
        <v>102</v>
      </c>
      <c r="X6" s="394" t="s">
        <v>103</v>
      </c>
      <c r="Y6" s="394" t="s">
        <v>94</v>
      </c>
      <c r="Z6" s="394" t="s">
        <v>95</v>
      </c>
      <c r="AA6" s="394" t="s">
        <v>102</v>
      </c>
      <c r="AB6" s="394" t="s">
        <v>103</v>
      </c>
      <c r="AC6" s="394" t="s">
        <v>94</v>
      </c>
      <c r="AD6" s="394" t="s">
        <v>95</v>
      </c>
      <c r="AE6" s="394" t="s">
        <v>102</v>
      </c>
      <c r="AF6" s="394" t="s">
        <v>103</v>
      </c>
    </row>
    <row r="7" spans="1:32" s="104" customFormat="1" ht="24.9" customHeight="1">
      <c r="A7" s="403"/>
      <c r="B7" s="420"/>
      <c r="C7" s="421"/>
      <c r="D7" s="421"/>
      <c r="E7" s="421"/>
      <c r="F7" s="421"/>
      <c r="G7" s="421"/>
      <c r="H7" s="421"/>
      <c r="I7" s="421"/>
      <c r="J7" s="421"/>
      <c r="K7" s="421"/>
      <c r="L7" s="422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</row>
    <row r="8" spans="1:32" s="104" customFormat="1" ht="33.75" customHeight="1">
      <c r="A8" s="178">
        <v>1</v>
      </c>
      <c r="B8" s="393">
        <v>2</v>
      </c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179">
        <v>3</v>
      </c>
      <c r="N8" s="179">
        <v>4</v>
      </c>
      <c r="O8" s="179">
        <v>5</v>
      </c>
      <c r="P8" s="179">
        <v>6</v>
      </c>
      <c r="Q8" s="179">
        <v>7</v>
      </c>
      <c r="R8" s="179">
        <v>8</v>
      </c>
      <c r="S8" s="179">
        <v>9</v>
      </c>
      <c r="T8" s="179">
        <v>10</v>
      </c>
      <c r="U8" s="179">
        <v>11</v>
      </c>
      <c r="V8" s="179">
        <v>12</v>
      </c>
      <c r="W8" s="179">
        <v>13</v>
      </c>
      <c r="X8" s="179">
        <v>14</v>
      </c>
      <c r="Y8" s="179">
        <v>15</v>
      </c>
      <c r="Z8" s="179">
        <v>16</v>
      </c>
      <c r="AA8" s="179">
        <v>17</v>
      </c>
      <c r="AB8" s="179">
        <v>18</v>
      </c>
      <c r="AC8" s="179">
        <v>19</v>
      </c>
      <c r="AD8" s="179">
        <v>20</v>
      </c>
      <c r="AE8" s="179">
        <v>21</v>
      </c>
      <c r="AF8" s="179">
        <v>22</v>
      </c>
    </row>
    <row r="9" spans="1:32" s="104" customFormat="1" ht="42" customHeight="1">
      <c r="A9" s="266" t="s">
        <v>284</v>
      </c>
      <c r="B9" s="390" t="s">
        <v>285</v>
      </c>
      <c r="C9" s="390"/>
      <c r="D9" s="390"/>
      <c r="E9" s="390"/>
      <c r="F9" s="390"/>
      <c r="G9" s="390"/>
      <c r="H9" s="390"/>
      <c r="I9" s="390"/>
      <c r="J9" s="390"/>
      <c r="K9" s="390"/>
      <c r="L9" s="390"/>
      <c r="M9" s="58"/>
      <c r="N9" s="58"/>
      <c r="O9" s="58">
        <f>N9-M9</f>
        <v>0</v>
      </c>
      <c r="P9" s="267" t="e">
        <f>N9/M9*100</f>
        <v>#DIV/0!</v>
      </c>
      <c r="Q9" s="58"/>
      <c r="R9" s="58"/>
      <c r="S9" s="58">
        <f>R9-Q9</f>
        <v>0</v>
      </c>
      <c r="T9" s="267" t="e">
        <f>R9/Q9*100</f>
        <v>#DIV/0!</v>
      </c>
      <c r="U9" s="58"/>
      <c r="V9" s="57">
        <f>V10</f>
        <v>0.5</v>
      </c>
      <c r="W9" s="57">
        <f>V9-U9</f>
        <v>0.5</v>
      </c>
      <c r="X9" s="267" t="e">
        <f>V9/U9*100</f>
        <v>#DIV/0!</v>
      </c>
      <c r="Y9" s="58"/>
      <c r="Z9" s="58"/>
      <c r="AA9" s="58">
        <f>Z9-Y9</f>
        <v>0</v>
      </c>
      <c r="AB9" s="267" t="e">
        <f>Z9/Y9*100</f>
        <v>#DIV/0!</v>
      </c>
      <c r="AC9" s="58">
        <f t="shared" ref="AC9:AD14" si="0">SUM(M9,Q9,U9,Y9)</f>
        <v>0</v>
      </c>
      <c r="AD9" s="57">
        <f t="shared" si="0"/>
        <v>0.5</v>
      </c>
      <c r="AE9" s="57">
        <f>AD9-AC9</f>
        <v>0.5</v>
      </c>
      <c r="AF9" s="267" t="e">
        <f>AD9/AC9*100</f>
        <v>#DIV/0!</v>
      </c>
    </row>
    <row r="10" spans="1:32" s="104" customFormat="1" ht="45.75" customHeight="1">
      <c r="A10" s="180" t="s">
        <v>286</v>
      </c>
      <c r="B10" s="389" t="s">
        <v>295</v>
      </c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58"/>
      <c r="N10" s="58"/>
      <c r="O10" s="58">
        <f>N10-M10</f>
        <v>0</v>
      </c>
      <c r="P10" s="267" t="e">
        <f>N10/M10*100</f>
        <v>#DIV/0!</v>
      </c>
      <c r="Q10" s="58"/>
      <c r="R10" s="58"/>
      <c r="S10" s="58">
        <f>R10-Q10</f>
        <v>0</v>
      </c>
      <c r="T10" s="267" t="e">
        <f>R10/Q10*100</f>
        <v>#DIV/0!</v>
      </c>
      <c r="U10" s="58"/>
      <c r="V10" s="58">
        <v>0.5</v>
      </c>
      <c r="W10" s="58">
        <f>V10-U10</f>
        <v>0.5</v>
      </c>
      <c r="X10" s="267" t="e">
        <f>V10/U10*100</f>
        <v>#DIV/0!</v>
      </c>
      <c r="Y10" s="58"/>
      <c r="Z10" s="58"/>
      <c r="AA10" s="58">
        <f>Z10-Y10</f>
        <v>0</v>
      </c>
      <c r="AB10" s="267" t="e">
        <f>Z10/Y10*100</f>
        <v>#DIV/0!</v>
      </c>
      <c r="AC10" s="58">
        <f t="shared" si="0"/>
        <v>0</v>
      </c>
      <c r="AD10" s="58">
        <f t="shared" si="0"/>
        <v>0.5</v>
      </c>
      <c r="AE10" s="58">
        <f>AD10-AC10</f>
        <v>0.5</v>
      </c>
      <c r="AF10" s="267" t="e">
        <f>AD10/AC10*100</f>
        <v>#DIV/0!</v>
      </c>
    </row>
    <row r="11" spans="1:32" s="104" customFormat="1" ht="43.5" customHeight="1">
      <c r="A11" s="266" t="s">
        <v>287</v>
      </c>
      <c r="B11" s="390" t="s">
        <v>288</v>
      </c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58"/>
      <c r="N11" s="58"/>
      <c r="O11" s="58">
        <f>N11-M11</f>
        <v>0</v>
      </c>
      <c r="P11" s="267" t="e">
        <f>N11/M11*100</f>
        <v>#DIV/0!</v>
      </c>
      <c r="Q11" s="58"/>
      <c r="R11" s="58"/>
      <c r="S11" s="58">
        <f>R11-Q11</f>
        <v>0</v>
      </c>
      <c r="T11" s="267" t="e">
        <f>R11/Q11*100</f>
        <v>#DIV/0!</v>
      </c>
      <c r="U11" s="57">
        <f>U12</f>
        <v>10</v>
      </c>
      <c r="V11" s="58"/>
      <c r="W11" s="57">
        <f>V11-U11</f>
        <v>-10</v>
      </c>
      <c r="X11" s="267" t="e">
        <f>U11/#REF!*100</f>
        <v>#REF!</v>
      </c>
      <c r="Y11" s="58"/>
      <c r="Z11" s="58"/>
      <c r="AA11" s="58">
        <f>Z11-Y11</f>
        <v>0</v>
      </c>
      <c r="AB11" s="267" t="e">
        <f>Z11/Y11*100</f>
        <v>#DIV/0!</v>
      </c>
      <c r="AC11" s="57">
        <f>SUM(M11,Q11,U11,Y11)</f>
        <v>10</v>
      </c>
      <c r="AD11" s="57"/>
      <c r="AE11" s="57">
        <f>AD11-AC11</f>
        <v>-10</v>
      </c>
      <c r="AF11" s="267">
        <f>AD11/AC11*100</f>
        <v>0</v>
      </c>
    </row>
    <row r="12" spans="1:32" s="104" customFormat="1" ht="43.5" customHeight="1">
      <c r="A12" s="265" t="s">
        <v>289</v>
      </c>
      <c r="B12" s="424" t="s">
        <v>283</v>
      </c>
      <c r="C12" s="333"/>
      <c r="D12" s="333"/>
      <c r="E12" s="333"/>
      <c r="F12" s="333"/>
      <c r="G12" s="333"/>
      <c r="H12" s="333"/>
      <c r="I12" s="333"/>
      <c r="J12" s="333"/>
      <c r="K12" s="333"/>
      <c r="L12" s="334"/>
      <c r="M12" s="58"/>
      <c r="N12" s="58"/>
      <c r="O12" s="58"/>
      <c r="P12" s="181"/>
      <c r="Q12" s="58"/>
      <c r="R12" s="58"/>
      <c r="S12" s="58"/>
      <c r="T12" s="181"/>
      <c r="U12" s="58">
        <v>10</v>
      </c>
      <c r="V12" s="58"/>
      <c r="W12" s="58">
        <f>V12-U12</f>
        <v>-10</v>
      </c>
      <c r="X12" s="267" t="e">
        <f>U12/#REF!*100</f>
        <v>#REF!</v>
      </c>
      <c r="Y12" s="58"/>
      <c r="Z12" s="58"/>
      <c r="AA12" s="58"/>
      <c r="AB12" s="181"/>
      <c r="AC12" s="58">
        <f>SUM(M12,Q12,U12,Y12)</f>
        <v>10</v>
      </c>
      <c r="AD12" s="58"/>
      <c r="AE12" s="58">
        <f t="shared" ref="AE12:AE13" si="1">AD12-AC12</f>
        <v>-10</v>
      </c>
      <c r="AF12" s="181"/>
    </row>
    <row r="13" spans="1:32" s="104" customFormat="1" ht="43.5" customHeight="1">
      <c r="A13" s="266" t="s">
        <v>290</v>
      </c>
      <c r="B13" s="425" t="s">
        <v>291</v>
      </c>
      <c r="C13" s="426"/>
      <c r="D13" s="426"/>
      <c r="E13" s="426"/>
      <c r="F13" s="426"/>
      <c r="G13" s="426"/>
      <c r="H13" s="426"/>
      <c r="I13" s="426"/>
      <c r="J13" s="426"/>
      <c r="K13" s="426"/>
      <c r="L13" s="427"/>
      <c r="M13" s="58"/>
      <c r="N13" s="58"/>
      <c r="O13" s="58"/>
      <c r="P13" s="181"/>
      <c r="Q13" s="58"/>
      <c r="R13" s="58"/>
      <c r="S13" s="58"/>
      <c r="T13" s="181"/>
      <c r="U13" s="58"/>
      <c r="V13" s="57">
        <f>V14</f>
        <v>2.9</v>
      </c>
      <c r="W13" s="57">
        <f t="shared" ref="W13" si="2">V13-U13</f>
        <v>2.9</v>
      </c>
      <c r="X13" s="267" t="e">
        <f t="shared" ref="X13" si="3">V13/U13*100</f>
        <v>#DIV/0!</v>
      </c>
      <c r="Y13" s="58"/>
      <c r="Z13" s="58"/>
      <c r="AA13" s="58"/>
      <c r="AB13" s="181"/>
      <c r="AC13" s="58"/>
      <c r="AD13" s="57">
        <f t="shared" si="0"/>
        <v>2.9</v>
      </c>
      <c r="AE13" s="57">
        <f t="shared" si="1"/>
        <v>2.9</v>
      </c>
      <c r="AF13" s="181"/>
    </row>
    <row r="14" spans="1:32" s="104" customFormat="1" ht="45" customHeight="1">
      <c r="A14" s="180" t="s">
        <v>292</v>
      </c>
      <c r="B14" s="389" t="s">
        <v>294</v>
      </c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58"/>
      <c r="N14" s="58"/>
      <c r="O14" s="58">
        <f>N14-M14</f>
        <v>0</v>
      </c>
      <c r="P14" s="267" t="e">
        <f>N14/M14*100</f>
        <v>#DIV/0!</v>
      </c>
      <c r="Q14" s="58"/>
      <c r="R14" s="58"/>
      <c r="S14" s="58">
        <f>R14-Q14</f>
        <v>0</v>
      </c>
      <c r="T14" s="267" t="e">
        <f>R14/Q14*100</f>
        <v>#DIV/0!</v>
      </c>
      <c r="U14" s="58"/>
      <c r="V14" s="58">
        <v>2.9</v>
      </c>
      <c r="W14" s="58">
        <f>V14-U14</f>
        <v>2.9</v>
      </c>
      <c r="X14" s="267" t="e">
        <f>V14/U14*100</f>
        <v>#DIV/0!</v>
      </c>
      <c r="Y14" s="58"/>
      <c r="Z14" s="58"/>
      <c r="AA14" s="58">
        <f>Z14-Y14</f>
        <v>0</v>
      </c>
      <c r="AB14" s="267" t="e">
        <f>Z14/Y14*100</f>
        <v>#DIV/0!</v>
      </c>
      <c r="AC14" s="58">
        <f t="shared" si="0"/>
        <v>0</v>
      </c>
      <c r="AD14" s="58">
        <f t="shared" si="0"/>
        <v>2.9</v>
      </c>
      <c r="AE14" s="58">
        <f>AD14-AC14</f>
        <v>2.9</v>
      </c>
      <c r="AF14" s="267" t="e">
        <f>AD14/AC14*100</f>
        <v>#DIV/0!</v>
      </c>
    </row>
    <row r="15" spans="1:32" s="104" customFormat="1" ht="33.75" customHeight="1">
      <c r="A15" s="386" t="s">
        <v>34</v>
      </c>
      <c r="B15" s="387"/>
      <c r="C15" s="387"/>
      <c r="D15" s="387"/>
      <c r="E15" s="387"/>
      <c r="F15" s="387"/>
      <c r="G15" s="387"/>
      <c r="H15" s="387"/>
      <c r="I15" s="387"/>
      <c r="J15" s="387"/>
      <c r="K15" s="387"/>
      <c r="L15" s="388"/>
      <c r="M15" s="57">
        <f>SUM(M9:M14)</f>
        <v>0</v>
      </c>
      <c r="N15" s="57">
        <f>SUM(N9:N14)</f>
        <v>0</v>
      </c>
      <c r="O15" s="57">
        <f>SUM(O9:O14)</f>
        <v>0</v>
      </c>
      <c r="P15" s="268" t="e">
        <f>N15/M15*100</f>
        <v>#DIV/0!</v>
      </c>
      <c r="Q15" s="57">
        <f>SUM(Q9:Q14)</f>
        <v>0</v>
      </c>
      <c r="R15" s="57">
        <f>SUM(R9:R14)</f>
        <v>0</v>
      </c>
      <c r="S15" s="57">
        <f>SUM(S9:S14)</f>
        <v>0</v>
      </c>
      <c r="T15" s="268" t="e">
        <f>R15/Q15*100</f>
        <v>#DIV/0!</v>
      </c>
      <c r="U15" s="57">
        <f>SUM(U12:U14)</f>
        <v>10</v>
      </c>
      <c r="V15" s="57">
        <f>V9+V13</f>
        <v>3.4</v>
      </c>
      <c r="W15" s="57">
        <f>SUM(W9:W14)</f>
        <v>-13.200000000000001</v>
      </c>
      <c r="X15" s="268">
        <f>V15/U15*100</f>
        <v>34</v>
      </c>
      <c r="Y15" s="57">
        <f>SUM(Y9:Y14)</f>
        <v>0</v>
      </c>
      <c r="Z15" s="57">
        <f>SUM(Z9:Z14)</f>
        <v>0</v>
      </c>
      <c r="AA15" s="57">
        <f>SUM(AA9:AA14)</f>
        <v>0</v>
      </c>
      <c r="AB15" s="268" t="e">
        <f>Z15/Y15*100</f>
        <v>#DIV/0!</v>
      </c>
      <c r="AC15" s="57">
        <f>SUM(AC12:AC14)</f>
        <v>10</v>
      </c>
      <c r="AD15" s="57">
        <f>AD9+AD13</f>
        <v>3.4</v>
      </c>
      <c r="AE15" s="57">
        <f>SUM(AE9:AE14)</f>
        <v>-13.200000000000001</v>
      </c>
      <c r="AF15" s="268">
        <f>AD15/AC15*100</f>
        <v>34</v>
      </c>
    </row>
    <row r="16" spans="1:32" s="104" customFormat="1" ht="34.5" customHeight="1">
      <c r="A16" s="383" t="s">
        <v>35</v>
      </c>
      <c r="B16" s="384"/>
      <c r="C16" s="384"/>
      <c r="D16" s="384"/>
      <c r="E16" s="384"/>
      <c r="F16" s="384"/>
      <c r="G16" s="384"/>
      <c r="H16" s="384"/>
      <c r="I16" s="384"/>
      <c r="J16" s="384"/>
      <c r="K16" s="384"/>
      <c r="L16" s="385"/>
      <c r="M16" s="269">
        <f>M15/AC15*100</f>
        <v>0</v>
      </c>
      <c r="N16" s="58">
        <f>N15/AD15*100</f>
        <v>0</v>
      </c>
      <c r="O16" s="58"/>
      <c r="P16" s="58"/>
      <c r="Q16" s="269">
        <f>Q15/AC15*100</f>
        <v>0</v>
      </c>
      <c r="R16" s="58">
        <f>R15/AD15*100</f>
        <v>0</v>
      </c>
      <c r="S16" s="58"/>
      <c r="T16" s="58"/>
      <c r="U16" s="58">
        <f>U15/AC15*100</f>
        <v>100</v>
      </c>
      <c r="V16" s="58">
        <f>V15/AD15*100</f>
        <v>100</v>
      </c>
      <c r="W16" s="58"/>
      <c r="X16" s="58"/>
      <c r="Y16" s="269">
        <f>Y15/AC15*100</f>
        <v>0</v>
      </c>
      <c r="Z16" s="58">
        <f>Z15/AD15*100</f>
        <v>0</v>
      </c>
      <c r="AA16" s="58"/>
      <c r="AB16" s="58"/>
      <c r="AC16" s="58">
        <f>SUM(M16,Q16,U16,Y16)</f>
        <v>100</v>
      </c>
      <c r="AD16" s="58">
        <f>SUM(N16,R16,V16,Z16)</f>
        <v>100</v>
      </c>
      <c r="AE16" s="58"/>
      <c r="AF16" s="58"/>
    </row>
    <row r="17" spans="1:32" s="104" customFormat="1" ht="34.5" customHeight="1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</row>
    <row r="18" spans="1:32" s="104" customFormat="1" ht="34.5" customHeight="1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</row>
    <row r="19" spans="1:32" s="104" customFormat="1" ht="34.5" customHeight="1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</row>
    <row r="20" spans="1:32" s="104" customFormat="1" ht="15" customHeight="1">
      <c r="A20" s="184"/>
      <c r="B20" s="184"/>
      <c r="C20" s="184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</row>
    <row r="21" spans="1:32" s="104" customFormat="1" ht="15" customHeight="1">
      <c r="A21" s="184"/>
      <c r="B21" s="184"/>
      <c r="C21" s="184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</row>
    <row r="22" spans="1:32" s="175" customFormat="1" ht="31.5" customHeight="1">
      <c r="A22" s="174"/>
      <c r="B22" s="174"/>
      <c r="C22" s="174" t="s">
        <v>176</v>
      </c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</row>
    <row r="23" spans="1:32" s="187" customFormat="1" ht="21">
      <c r="A23" s="166"/>
      <c r="B23" s="166"/>
      <c r="C23" s="166"/>
      <c r="D23" s="166"/>
      <c r="E23" s="166"/>
      <c r="F23" s="166"/>
      <c r="G23" s="166"/>
      <c r="H23" s="166"/>
      <c r="I23" s="166"/>
      <c r="J23" s="166"/>
      <c r="K23" s="186"/>
      <c r="L23" s="16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423" t="s">
        <v>168</v>
      </c>
      <c r="AE23" s="423"/>
      <c r="AF23" s="423"/>
    </row>
    <row r="24" spans="1:32" s="188" customFormat="1" ht="34.5" customHeight="1">
      <c r="A24" s="378" t="s">
        <v>32</v>
      </c>
      <c r="B24" s="336" t="s">
        <v>121</v>
      </c>
      <c r="C24" s="338"/>
      <c r="D24" s="379" t="s">
        <v>123</v>
      </c>
      <c r="E24" s="379"/>
      <c r="F24" s="379" t="s">
        <v>85</v>
      </c>
      <c r="G24" s="379"/>
      <c r="H24" s="379" t="s">
        <v>146</v>
      </c>
      <c r="I24" s="379"/>
      <c r="J24" s="379" t="s">
        <v>147</v>
      </c>
      <c r="K24" s="379"/>
      <c r="L24" s="379" t="s">
        <v>253</v>
      </c>
      <c r="M24" s="379"/>
      <c r="N24" s="379"/>
      <c r="O24" s="379"/>
      <c r="P24" s="379"/>
      <c r="Q24" s="379"/>
      <c r="R24" s="379"/>
      <c r="S24" s="379"/>
      <c r="T24" s="379"/>
      <c r="U24" s="379"/>
      <c r="V24" s="379" t="s">
        <v>122</v>
      </c>
      <c r="W24" s="379"/>
      <c r="X24" s="379"/>
      <c r="Y24" s="379"/>
      <c r="Z24" s="379"/>
      <c r="AA24" s="379" t="s">
        <v>148</v>
      </c>
      <c r="AB24" s="379"/>
      <c r="AC24" s="379"/>
      <c r="AD24" s="379"/>
      <c r="AE24" s="379"/>
      <c r="AF24" s="379"/>
    </row>
    <row r="25" spans="1:32" s="188" customFormat="1" ht="52.5" customHeight="1">
      <c r="A25" s="378"/>
      <c r="B25" s="391"/>
      <c r="C25" s="392"/>
      <c r="D25" s="379"/>
      <c r="E25" s="379"/>
      <c r="F25" s="379"/>
      <c r="G25" s="379"/>
      <c r="H25" s="379"/>
      <c r="I25" s="379"/>
      <c r="J25" s="379"/>
      <c r="K25" s="379"/>
      <c r="L25" s="379" t="s">
        <v>110</v>
      </c>
      <c r="M25" s="379"/>
      <c r="N25" s="379" t="s">
        <v>114</v>
      </c>
      <c r="O25" s="379"/>
      <c r="P25" s="379" t="s">
        <v>115</v>
      </c>
      <c r="Q25" s="379"/>
      <c r="R25" s="379"/>
      <c r="S25" s="379"/>
      <c r="T25" s="379"/>
      <c r="U25" s="379"/>
      <c r="V25" s="379"/>
      <c r="W25" s="379"/>
      <c r="X25" s="379"/>
      <c r="Y25" s="379"/>
      <c r="Z25" s="379"/>
      <c r="AA25" s="379"/>
      <c r="AB25" s="379"/>
      <c r="AC25" s="379"/>
      <c r="AD25" s="379"/>
      <c r="AE25" s="379"/>
      <c r="AF25" s="379"/>
    </row>
    <row r="26" spans="1:32" s="189" customFormat="1" ht="90" customHeight="1">
      <c r="A26" s="378"/>
      <c r="B26" s="339"/>
      <c r="C26" s="341"/>
      <c r="D26" s="379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 t="s">
        <v>111</v>
      </c>
      <c r="Q26" s="379"/>
      <c r="R26" s="379" t="s">
        <v>112</v>
      </c>
      <c r="S26" s="379"/>
      <c r="T26" s="379" t="s">
        <v>113</v>
      </c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</row>
    <row r="27" spans="1:32" s="188" customFormat="1" ht="30" customHeight="1">
      <c r="A27" s="190">
        <v>1</v>
      </c>
      <c r="B27" s="380">
        <v>2</v>
      </c>
      <c r="C27" s="381"/>
      <c r="D27" s="379">
        <v>3</v>
      </c>
      <c r="E27" s="379"/>
      <c r="F27" s="379">
        <v>4</v>
      </c>
      <c r="G27" s="379"/>
      <c r="H27" s="379">
        <v>5</v>
      </c>
      <c r="I27" s="379"/>
      <c r="J27" s="379">
        <v>6</v>
      </c>
      <c r="K27" s="379"/>
      <c r="L27" s="380">
        <v>7</v>
      </c>
      <c r="M27" s="381"/>
      <c r="N27" s="380">
        <v>8</v>
      </c>
      <c r="O27" s="381"/>
      <c r="P27" s="379">
        <v>9</v>
      </c>
      <c r="Q27" s="379"/>
      <c r="R27" s="378">
        <v>10</v>
      </c>
      <c r="S27" s="378"/>
      <c r="T27" s="379">
        <v>11</v>
      </c>
      <c r="U27" s="379"/>
      <c r="V27" s="379">
        <v>12</v>
      </c>
      <c r="W27" s="379"/>
      <c r="X27" s="379"/>
      <c r="Y27" s="379"/>
      <c r="Z27" s="379"/>
      <c r="AA27" s="379">
        <v>13</v>
      </c>
      <c r="AB27" s="379"/>
      <c r="AC27" s="379"/>
      <c r="AD27" s="379"/>
      <c r="AE27" s="379"/>
      <c r="AF27" s="379"/>
    </row>
    <row r="28" spans="1:32" s="188" customFormat="1" ht="30.75" customHeight="1">
      <c r="A28" s="191"/>
      <c r="B28" s="408"/>
      <c r="C28" s="409"/>
      <c r="D28" s="407"/>
      <c r="E28" s="407"/>
      <c r="F28" s="376"/>
      <c r="G28" s="376"/>
      <c r="H28" s="376"/>
      <c r="I28" s="376"/>
      <c r="J28" s="376"/>
      <c r="K28" s="376"/>
      <c r="L28" s="345"/>
      <c r="M28" s="347"/>
      <c r="N28" s="345">
        <f t="shared" ref="N28:N30" si="4">SUM(P28,R28,T28)</f>
        <v>0</v>
      </c>
      <c r="O28" s="347"/>
      <c r="P28" s="376"/>
      <c r="Q28" s="376"/>
      <c r="R28" s="376"/>
      <c r="S28" s="376"/>
      <c r="T28" s="376"/>
      <c r="U28" s="376"/>
      <c r="V28" s="377"/>
      <c r="W28" s="377"/>
      <c r="X28" s="377"/>
      <c r="Y28" s="377"/>
      <c r="Z28" s="377"/>
      <c r="AA28" s="413"/>
      <c r="AB28" s="413"/>
      <c r="AC28" s="413"/>
      <c r="AD28" s="413"/>
      <c r="AE28" s="413"/>
      <c r="AF28" s="413"/>
    </row>
    <row r="29" spans="1:32" s="188" customFormat="1" ht="30.75" customHeight="1">
      <c r="A29" s="191"/>
      <c r="B29" s="197"/>
      <c r="C29" s="198"/>
      <c r="D29" s="428"/>
      <c r="E29" s="429"/>
      <c r="F29" s="345"/>
      <c r="G29" s="347"/>
      <c r="H29" s="345"/>
      <c r="I29" s="347"/>
      <c r="J29" s="345"/>
      <c r="K29" s="347"/>
      <c r="L29" s="199"/>
      <c r="M29" s="200"/>
      <c r="N29" s="199"/>
      <c r="O29" s="200"/>
      <c r="P29" s="345"/>
      <c r="Q29" s="347"/>
      <c r="R29" s="345"/>
      <c r="S29" s="347"/>
      <c r="T29" s="345"/>
      <c r="U29" s="347"/>
      <c r="V29" s="410"/>
      <c r="W29" s="411"/>
      <c r="X29" s="411"/>
      <c r="Y29" s="411"/>
      <c r="Z29" s="412"/>
      <c r="AA29" s="410"/>
      <c r="AB29" s="411"/>
      <c r="AC29" s="411"/>
      <c r="AD29" s="411"/>
      <c r="AE29" s="411"/>
      <c r="AF29" s="412"/>
    </row>
    <row r="30" spans="1:32" s="188" customFormat="1" ht="33" customHeight="1">
      <c r="A30" s="191"/>
      <c r="B30" s="408"/>
      <c r="C30" s="409"/>
      <c r="D30" s="407"/>
      <c r="E30" s="407"/>
      <c r="F30" s="376"/>
      <c r="G30" s="376"/>
      <c r="H30" s="376"/>
      <c r="I30" s="376"/>
      <c r="J30" s="376"/>
      <c r="K30" s="376"/>
      <c r="L30" s="345"/>
      <c r="M30" s="347"/>
      <c r="N30" s="345">
        <f t="shared" si="4"/>
        <v>0</v>
      </c>
      <c r="O30" s="347"/>
      <c r="P30" s="376"/>
      <c r="Q30" s="376"/>
      <c r="R30" s="376"/>
      <c r="S30" s="376"/>
      <c r="T30" s="376"/>
      <c r="U30" s="376"/>
      <c r="V30" s="377"/>
      <c r="W30" s="377"/>
      <c r="X30" s="377"/>
      <c r="Y30" s="377"/>
      <c r="Z30" s="377"/>
      <c r="AA30" s="413"/>
      <c r="AB30" s="413"/>
      <c r="AC30" s="413"/>
      <c r="AD30" s="413"/>
      <c r="AE30" s="413"/>
      <c r="AF30" s="413"/>
    </row>
    <row r="31" spans="1:32" s="188" customFormat="1" ht="37.5" customHeight="1">
      <c r="A31" s="373" t="s">
        <v>34</v>
      </c>
      <c r="B31" s="374"/>
      <c r="C31" s="374"/>
      <c r="D31" s="374"/>
      <c r="E31" s="375"/>
      <c r="F31" s="371">
        <f>SUM(F28:F30)</f>
        <v>0</v>
      </c>
      <c r="G31" s="371"/>
      <c r="H31" s="371">
        <f>SUM(H28:H30)</f>
        <v>0</v>
      </c>
      <c r="I31" s="371"/>
      <c r="J31" s="371">
        <f>SUM(J28:J30)</f>
        <v>0</v>
      </c>
      <c r="K31" s="371"/>
      <c r="L31" s="371">
        <f>SUM(L28:L30)</f>
        <v>0</v>
      </c>
      <c r="M31" s="371"/>
      <c r="N31" s="371">
        <f>SUM(N28:N30)</f>
        <v>0</v>
      </c>
      <c r="O31" s="371"/>
      <c r="P31" s="371">
        <f>SUM(P28:P30)</f>
        <v>0</v>
      </c>
      <c r="Q31" s="371"/>
      <c r="R31" s="371">
        <f>SUM(R28:R30)</f>
        <v>0</v>
      </c>
      <c r="S31" s="371"/>
      <c r="T31" s="371">
        <f>SUM(T28:T30)</f>
        <v>0</v>
      </c>
      <c r="U31" s="371"/>
      <c r="V31" s="372"/>
      <c r="W31" s="372"/>
      <c r="X31" s="372"/>
      <c r="Y31" s="372"/>
      <c r="Z31" s="372"/>
      <c r="AA31" s="398"/>
      <c r="AB31" s="398"/>
      <c r="AC31" s="398"/>
      <c r="AD31" s="398"/>
      <c r="AE31" s="398"/>
      <c r="AF31" s="398"/>
    </row>
    <row r="32" spans="1:32" s="188" customFormat="1" ht="37.5" customHeight="1">
      <c r="A32" s="201"/>
      <c r="B32" s="201"/>
      <c r="C32" s="201"/>
      <c r="D32" s="201"/>
      <c r="E32" s="201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3"/>
      <c r="W32" s="203"/>
      <c r="X32" s="203"/>
      <c r="Y32" s="203"/>
      <c r="Z32" s="203"/>
      <c r="AA32" s="204"/>
      <c r="AB32" s="204"/>
      <c r="AC32" s="204"/>
      <c r="AD32" s="204"/>
      <c r="AE32" s="204"/>
      <c r="AF32" s="204"/>
    </row>
    <row r="33" spans="1:32" s="188" customFormat="1" ht="37.5" customHeight="1">
      <c r="A33" s="201"/>
      <c r="B33" s="201"/>
      <c r="C33" s="201"/>
      <c r="D33" s="201"/>
      <c r="E33" s="201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3"/>
      <c r="W33" s="203"/>
      <c r="X33" s="203"/>
      <c r="Y33" s="203"/>
      <c r="Z33" s="203"/>
      <c r="AA33" s="204"/>
      <c r="AB33" s="204"/>
      <c r="AC33" s="204"/>
      <c r="AD33" s="204"/>
      <c r="AE33" s="204"/>
      <c r="AF33" s="204"/>
    </row>
    <row r="34" spans="1:32" s="104" customFormat="1" ht="15" customHeight="1">
      <c r="A34" s="184"/>
      <c r="B34" s="184"/>
      <c r="C34" s="184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</row>
    <row r="35" spans="1:32" s="104" customFormat="1" ht="15" customHeight="1">
      <c r="A35" s="184"/>
      <c r="B35" s="184"/>
      <c r="C35" s="184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</row>
    <row r="36" spans="1:32" s="104" customFormat="1" ht="15" customHeight="1">
      <c r="A36" s="184"/>
      <c r="B36" s="184"/>
      <c r="C36" s="184"/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</row>
    <row r="37" spans="1:32" s="104" customFormat="1" ht="15" customHeight="1">
      <c r="A37" s="184"/>
      <c r="B37" s="184"/>
      <c r="C37" s="184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</row>
    <row r="38" spans="1:32" s="104" customFormat="1" ht="15" customHeight="1">
      <c r="A38" s="184"/>
      <c r="B38" s="184"/>
      <c r="C38" s="184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</row>
    <row r="39" spans="1:32" s="104" customFormat="1" ht="15" customHeight="1">
      <c r="A39" s="184"/>
      <c r="B39" s="184"/>
      <c r="C39" s="184"/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</row>
    <row r="40" spans="1:32" s="104" customFormat="1" ht="15" customHeight="1">
      <c r="A40" s="184"/>
      <c r="B40" s="184"/>
      <c r="C40" s="184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</row>
    <row r="41" spans="1:32" s="104" customFormat="1" ht="32.25" customHeight="1">
      <c r="A41" s="184"/>
      <c r="B41" s="368" t="s">
        <v>282</v>
      </c>
      <c r="C41" s="368"/>
      <c r="D41" s="368"/>
      <c r="E41" s="368"/>
      <c r="F41" s="368"/>
      <c r="G41" s="368"/>
      <c r="H41" s="185"/>
      <c r="I41" s="185"/>
      <c r="J41" s="185"/>
      <c r="K41" s="185"/>
      <c r="L41" s="185"/>
      <c r="M41" s="399" t="s">
        <v>109</v>
      </c>
      <c r="N41" s="399"/>
      <c r="O41" s="399"/>
      <c r="P41" s="399"/>
      <c r="Q41" s="399"/>
      <c r="R41" s="185"/>
      <c r="S41" s="185"/>
      <c r="T41" s="185"/>
      <c r="U41" s="185"/>
      <c r="V41" s="185"/>
      <c r="W41" s="400" t="s">
        <v>280</v>
      </c>
      <c r="X41" s="400"/>
      <c r="Y41" s="400"/>
      <c r="Z41" s="400"/>
      <c r="AA41" s="400"/>
      <c r="AB41" s="166"/>
      <c r="AC41" s="166"/>
      <c r="AD41" s="166"/>
      <c r="AE41" s="166"/>
      <c r="AF41" s="166"/>
    </row>
    <row r="42" spans="1:32" s="169" customFormat="1" ht="99" customHeight="1">
      <c r="B42" s="284" t="s">
        <v>45</v>
      </c>
      <c r="C42" s="284"/>
      <c r="D42" s="284"/>
      <c r="E42" s="284"/>
      <c r="F42" s="284"/>
      <c r="G42" s="284"/>
      <c r="H42" s="175"/>
      <c r="I42" s="175"/>
      <c r="J42" s="175"/>
      <c r="K42" s="175"/>
      <c r="L42" s="175"/>
      <c r="M42" s="284" t="s">
        <v>46</v>
      </c>
      <c r="N42" s="284"/>
      <c r="O42" s="284"/>
      <c r="P42" s="284"/>
      <c r="Q42" s="284"/>
      <c r="V42" s="104"/>
      <c r="W42" s="284" t="s">
        <v>71</v>
      </c>
      <c r="X42" s="284"/>
      <c r="Y42" s="284"/>
      <c r="Z42" s="284"/>
      <c r="AA42" s="284"/>
    </row>
    <row r="43" spans="1:32" s="169" customFormat="1">
      <c r="F43" s="102"/>
      <c r="G43" s="102"/>
      <c r="H43" s="102"/>
      <c r="I43" s="102"/>
      <c r="J43" s="102"/>
      <c r="K43" s="102"/>
      <c r="L43" s="102"/>
      <c r="Q43" s="102"/>
      <c r="R43" s="102"/>
      <c r="S43" s="102"/>
      <c r="T43" s="102"/>
      <c r="X43" s="102"/>
      <c r="Y43" s="102"/>
      <c r="Z43" s="102"/>
      <c r="AA43" s="102"/>
    </row>
    <row r="44" spans="1:32" s="104" customFormat="1">
      <c r="C44" s="192"/>
      <c r="D44" s="192"/>
      <c r="E44" s="192"/>
      <c r="F44" s="192"/>
      <c r="G44" s="192"/>
      <c r="H44" s="192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2"/>
      <c r="V44" s="192"/>
    </row>
    <row r="45" spans="1:32" s="397" customFormat="1" ht="13.2">
      <c r="A45" s="396" t="s">
        <v>169</v>
      </c>
    </row>
    <row r="46" spans="1:32" s="104" customFormat="1"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</row>
    <row r="47" spans="1:32" s="104" customFormat="1">
      <c r="C47" s="194"/>
    </row>
    <row r="48" spans="1:32" s="104" customFormat="1"/>
    <row r="49" spans="3:3" s="104" customFormat="1"/>
    <row r="50" spans="3:3" s="104" customFormat="1">
      <c r="C50" s="195"/>
    </row>
    <row r="51" spans="3:3">
      <c r="C51" s="196"/>
    </row>
    <row r="52" spans="3:3">
      <c r="C52" s="196"/>
    </row>
    <row r="53" spans="3:3">
      <c r="C53" s="196"/>
    </row>
    <row r="54" spans="3:3">
      <c r="C54" s="196"/>
    </row>
    <row r="55" spans="3:3">
      <c r="C55" s="196"/>
    </row>
    <row r="56" spans="3:3">
      <c r="C56" s="196"/>
    </row>
  </sheetData>
  <mergeCells count="117">
    <mergeCell ref="AD4:AF4"/>
    <mergeCell ref="Q5:T5"/>
    <mergeCell ref="V24:Z26"/>
    <mergeCell ref="F30:G30"/>
    <mergeCell ref="F28:G28"/>
    <mergeCell ref="B30:C30"/>
    <mergeCell ref="R30:S30"/>
    <mergeCell ref="L28:M28"/>
    <mergeCell ref="N28:O28"/>
    <mergeCell ref="J28:K28"/>
    <mergeCell ref="R6:R7"/>
    <mergeCell ref="U6:U7"/>
    <mergeCell ref="B9:L9"/>
    <mergeCell ref="M5:P5"/>
    <mergeCell ref="P6:P7"/>
    <mergeCell ref="M6:M7"/>
    <mergeCell ref="AA28:AF28"/>
    <mergeCell ref="AA27:AF27"/>
    <mergeCell ref="AD6:AD7"/>
    <mergeCell ref="H28:I28"/>
    <mergeCell ref="D29:E29"/>
    <mergeCell ref="F29:G29"/>
    <mergeCell ref="H29:I29"/>
    <mergeCell ref="J29:K29"/>
    <mergeCell ref="D30:E30"/>
    <mergeCell ref="L30:M30"/>
    <mergeCell ref="N30:O30"/>
    <mergeCell ref="Q6:Q7"/>
    <mergeCell ref="D28:E28"/>
    <mergeCell ref="B28:C28"/>
    <mergeCell ref="P28:Q28"/>
    <mergeCell ref="V29:Z29"/>
    <mergeCell ref="AA29:AF29"/>
    <mergeCell ref="AA30:AF30"/>
    <mergeCell ref="T6:T7"/>
    <mergeCell ref="V6:V7"/>
    <mergeCell ref="B5:L7"/>
    <mergeCell ref="D24:E26"/>
    <mergeCell ref="AA24:AF26"/>
    <mergeCell ref="AD23:AF23"/>
    <mergeCell ref="W6:W7"/>
    <mergeCell ref="X6:X7"/>
    <mergeCell ref="AC6:AC7"/>
    <mergeCell ref="AC5:AF5"/>
    <mergeCell ref="U5:X5"/>
    <mergeCell ref="B12:L12"/>
    <mergeCell ref="B13:L13"/>
    <mergeCell ref="A45:XFD45"/>
    <mergeCell ref="H30:I30"/>
    <mergeCell ref="J30:K30"/>
    <mergeCell ref="AA31:AF31"/>
    <mergeCell ref="Y6:Y7"/>
    <mergeCell ref="Z6:Z7"/>
    <mergeCell ref="AA6:AA7"/>
    <mergeCell ref="AB6:AB7"/>
    <mergeCell ref="T30:U30"/>
    <mergeCell ref="B42:G42"/>
    <mergeCell ref="W42:AA42"/>
    <mergeCell ref="M41:Q41"/>
    <mergeCell ref="M42:Q42"/>
    <mergeCell ref="V30:Z30"/>
    <mergeCell ref="R31:S31"/>
    <mergeCell ref="H31:I31"/>
    <mergeCell ref="L31:M31"/>
    <mergeCell ref="N31:O31"/>
    <mergeCell ref="B41:G41"/>
    <mergeCell ref="W41:AA41"/>
    <mergeCell ref="A5:A7"/>
    <mergeCell ref="AE6:AE7"/>
    <mergeCell ref="AF6:AF7"/>
    <mergeCell ref="Y5:AB5"/>
    <mergeCell ref="Z4:AB4"/>
    <mergeCell ref="A16:L16"/>
    <mergeCell ref="A24:A26"/>
    <mergeCell ref="J24:K26"/>
    <mergeCell ref="A15:L15"/>
    <mergeCell ref="B10:L10"/>
    <mergeCell ref="B11:L11"/>
    <mergeCell ref="B14:L14"/>
    <mergeCell ref="B24:C26"/>
    <mergeCell ref="L24:U24"/>
    <mergeCell ref="B8:L8"/>
    <mergeCell ref="P26:Q26"/>
    <mergeCell ref="R26:S26"/>
    <mergeCell ref="T26:U26"/>
    <mergeCell ref="L25:M26"/>
    <mergeCell ref="H24:I26"/>
    <mergeCell ref="N6:N7"/>
    <mergeCell ref="O6:O7"/>
    <mergeCell ref="N25:O26"/>
    <mergeCell ref="F24:G26"/>
    <mergeCell ref="P25:U25"/>
    <mergeCell ref="S6:S7"/>
    <mergeCell ref="T31:U31"/>
    <mergeCell ref="V31:Z31"/>
    <mergeCell ref="J31:K31"/>
    <mergeCell ref="P31:Q31"/>
    <mergeCell ref="F31:G31"/>
    <mergeCell ref="A31:E31"/>
    <mergeCell ref="P30:Q30"/>
    <mergeCell ref="V28:Z28"/>
    <mergeCell ref="R27:S27"/>
    <mergeCell ref="T28:U28"/>
    <mergeCell ref="T27:U27"/>
    <mergeCell ref="B27:C27"/>
    <mergeCell ref="F27:G27"/>
    <mergeCell ref="R28:S28"/>
    <mergeCell ref="P27:Q27"/>
    <mergeCell ref="J27:K27"/>
    <mergeCell ref="V27:Z27"/>
    <mergeCell ref="H27:I27"/>
    <mergeCell ref="L27:M27"/>
    <mergeCell ref="N27:O27"/>
    <mergeCell ref="P29:Q29"/>
    <mergeCell ref="R29:S29"/>
    <mergeCell ref="T29:U29"/>
    <mergeCell ref="D27:E27"/>
  </mergeCells>
  <phoneticPr fontId="3" type="noConversion"/>
  <printOptions horizontalCentered="1"/>
  <pageMargins left="0.59055118110236227" right="0.59055118110236227" top="0.98425196850393704" bottom="0.59055118110236227" header="0.31496062992125984" footer="0.31496062992125984"/>
  <pageSetup paperSize="9" scale="34" orientation="landscape" verticalDpi="1200" r:id="rId1"/>
  <headerFooter alignWithMargins="0"/>
  <ignoredErrors>
    <ignoredError sqref="AE16:AF16 M15:N15 F31:U31" formulaRange="1"/>
    <ignoredError sqref="AA16:AB16 O16 M16 P16:Q16 S16:T16 W16:Y16" evalError="1" formulaRange="1"/>
    <ignoredError sqref="AD16 P14 N16 R16 Z16 P10:P11 X9 T10:T11 X10:X11 P9 X14 T9 T14 AB10:AB11 AB9 AB14" evalError="1"/>
    <ignoredError sqref="P15:R15 Y15:Z15" evalError="1" formula="1" formulaRange="1"/>
    <ignoredError sqref="T15 X15 AB15" evalError="1" formula="1"/>
    <ignoredError sqref="W15 AA1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2:H18"/>
  <sheetViews>
    <sheetView tabSelected="1" view="pageBreakPreview" topLeftCell="A10" zoomScale="60" zoomScaleNormal="75" workbookViewId="0">
      <selection activeCell="A10" sqref="A10:H10"/>
    </sheetView>
  </sheetViews>
  <sheetFormatPr defaultColWidth="9.109375" defaultRowHeight="13.2"/>
  <cols>
    <col min="1" max="1" width="39.44140625" style="205" customWidth="1"/>
    <col min="2" max="2" width="12.88671875" style="205" customWidth="1"/>
    <col min="3" max="3" width="19.6640625" style="205" customWidth="1"/>
    <col min="4" max="4" width="19" style="205" customWidth="1"/>
    <col min="5" max="6" width="18.109375" style="205" customWidth="1"/>
    <col min="7" max="7" width="18.33203125" style="205" customWidth="1"/>
    <col min="8" max="8" width="18.6640625" style="205" customWidth="1"/>
    <col min="9" max="16384" width="9.109375" style="205"/>
  </cols>
  <sheetData>
    <row r="2" spans="1:8" ht="31.5" customHeight="1">
      <c r="G2" s="438" t="s">
        <v>181</v>
      </c>
      <c r="H2" s="438"/>
    </row>
    <row r="3" spans="1:8" ht="32.25" customHeight="1">
      <c r="A3" s="439" t="s">
        <v>199</v>
      </c>
      <c r="B3" s="439"/>
      <c r="C3" s="439"/>
      <c r="D3" s="439"/>
      <c r="E3" s="439"/>
      <c r="F3" s="439"/>
      <c r="G3" s="439"/>
      <c r="H3" s="439"/>
    </row>
    <row r="4" spans="1:8" ht="28.5" customHeight="1">
      <c r="A4" s="440" t="s">
        <v>194</v>
      </c>
      <c r="B4" s="440"/>
      <c r="C4" s="440"/>
      <c r="D4" s="440"/>
      <c r="E4" s="440"/>
      <c r="F4" s="440"/>
      <c r="G4" s="440"/>
      <c r="H4" s="440"/>
    </row>
    <row r="5" spans="1:8" ht="45.75" customHeight="1">
      <c r="A5" s="441" t="s">
        <v>105</v>
      </c>
      <c r="B5" s="304" t="s">
        <v>7</v>
      </c>
      <c r="C5" s="304" t="s">
        <v>200</v>
      </c>
      <c r="D5" s="304"/>
      <c r="E5" s="302" t="s">
        <v>244</v>
      </c>
      <c r="F5" s="302"/>
      <c r="G5" s="302"/>
      <c r="H5" s="302"/>
    </row>
    <row r="6" spans="1:8" ht="65.25" customHeight="1">
      <c r="A6" s="442"/>
      <c r="B6" s="304"/>
      <c r="C6" s="117" t="s">
        <v>243</v>
      </c>
      <c r="D6" s="117" t="s">
        <v>251</v>
      </c>
      <c r="E6" s="117" t="s">
        <v>99</v>
      </c>
      <c r="F6" s="117" t="s">
        <v>95</v>
      </c>
      <c r="G6" s="118" t="s">
        <v>102</v>
      </c>
      <c r="H6" s="118" t="s">
        <v>103</v>
      </c>
    </row>
    <row r="7" spans="1:8" ht="30" customHeight="1">
      <c r="A7" s="206">
        <v>1</v>
      </c>
      <c r="B7" s="117">
        <v>2</v>
      </c>
      <c r="C7" s="206">
        <v>3</v>
      </c>
      <c r="D7" s="117">
        <v>4</v>
      </c>
      <c r="E7" s="206">
        <v>5</v>
      </c>
      <c r="F7" s="117">
        <v>6</v>
      </c>
      <c r="G7" s="206">
        <v>7</v>
      </c>
      <c r="H7" s="117">
        <v>8</v>
      </c>
    </row>
    <row r="8" spans="1:8" ht="28.5" customHeight="1">
      <c r="A8" s="430" t="s">
        <v>223</v>
      </c>
      <c r="B8" s="431"/>
      <c r="C8" s="431"/>
      <c r="D8" s="431"/>
      <c r="E8" s="431"/>
      <c r="F8" s="431"/>
      <c r="G8" s="431"/>
      <c r="H8" s="432"/>
    </row>
    <row r="9" spans="1:8" ht="59.25" customHeight="1">
      <c r="A9" s="207" t="s">
        <v>171</v>
      </c>
      <c r="B9" s="208">
        <v>6000</v>
      </c>
      <c r="C9" s="147">
        <f>SUM(C11:C12)</f>
        <v>0</v>
      </c>
      <c r="D9" s="147">
        <f>SUM(D11:D12)</f>
        <v>0</v>
      </c>
      <c r="E9" s="147">
        <f>SUM(E11:E12)</f>
        <v>0</v>
      </c>
      <c r="F9" s="147">
        <f>SUM(F11:F12)</f>
        <v>0</v>
      </c>
      <c r="G9" s="147">
        <f>F9-E9</f>
        <v>0</v>
      </c>
      <c r="H9" s="252" t="e">
        <f>(F9/E9)*100</f>
        <v>#DIV/0!</v>
      </c>
    </row>
    <row r="10" spans="1:8" ht="39.75" customHeight="1">
      <c r="A10" s="433" t="s">
        <v>172</v>
      </c>
      <c r="B10" s="434"/>
      <c r="C10" s="434"/>
      <c r="D10" s="434"/>
      <c r="E10" s="434"/>
      <c r="F10" s="434"/>
      <c r="G10" s="434"/>
      <c r="H10" s="435"/>
    </row>
    <row r="11" spans="1:8" ht="81" customHeight="1">
      <c r="A11" s="129" t="s">
        <v>173</v>
      </c>
      <c r="B11" s="208">
        <v>6010</v>
      </c>
      <c r="C11" s="149"/>
      <c r="D11" s="149"/>
      <c r="E11" s="149"/>
      <c r="F11" s="149"/>
      <c r="G11" s="149"/>
      <c r="H11" s="253" t="e">
        <f>(F11/E11)*100</f>
        <v>#DIV/0!</v>
      </c>
    </row>
    <row r="12" spans="1:8" ht="63.75" customHeight="1">
      <c r="A12" s="129" t="s">
        <v>174</v>
      </c>
      <c r="B12" s="209">
        <v>6020</v>
      </c>
      <c r="C12" s="149"/>
      <c r="D12" s="149"/>
      <c r="E12" s="149"/>
      <c r="F12" s="149"/>
      <c r="G12" s="149"/>
      <c r="H12" s="253" t="e">
        <f>(F12/E12)*100</f>
        <v>#DIV/0!</v>
      </c>
    </row>
    <row r="13" spans="1:8" ht="35.25" customHeight="1">
      <c r="A13" s="210"/>
      <c r="B13" s="211"/>
      <c r="C13" s="212"/>
      <c r="D13" s="212"/>
      <c r="E13" s="212"/>
      <c r="F13" s="212"/>
      <c r="G13" s="212"/>
      <c r="H13" s="213"/>
    </row>
    <row r="14" spans="1:8" ht="41.25" customHeight="1">
      <c r="A14" s="214" t="s">
        <v>185</v>
      </c>
      <c r="B14" s="215"/>
      <c r="C14" s="436" t="s">
        <v>93</v>
      </c>
      <c r="D14" s="436"/>
      <c r="E14" s="216"/>
      <c r="F14" s="437" t="s">
        <v>120</v>
      </c>
      <c r="G14" s="437"/>
      <c r="H14" s="437"/>
    </row>
    <row r="15" spans="1:8" ht="18">
      <c r="A15" s="102" t="s">
        <v>45</v>
      </c>
      <c r="B15" s="103"/>
      <c r="C15" s="297" t="s">
        <v>46</v>
      </c>
      <c r="D15" s="297"/>
      <c r="E15" s="103"/>
      <c r="F15" s="284" t="s">
        <v>119</v>
      </c>
      <c r="G15" s="284"/>
      <c r="H15" s="284"/>
    </row>
    <row r="16" spans="1:8">
      <c r="A16" s="217"/>
      <c r="B16" s="217"/>
      <c r="C16" s="217"/>
      <c r="D16" s="217"/>
      <c r="E16" s="217"/>
      <c r="F16" s="217"/>
      <c r="G16" s="217"/>
      <c r="H16" s="217"/>
    </row>
    <row r="17" spans="1:8">
      <c r="A17" s="217"/>
      <c r="B17" s="217"/>
      <c r="C17" s="217"/>
      <c r="D17" s="217"/>
      <c r="E17" s="217"/>
      <c r="F17" s="217"/>
      <c r="G17" s="217"/>
      <c r="H17" s="217"/>
    </row>
    <row r="18" spans="1:8" ht="3" customHeight="1">
      <c r="A18" s="217"/>
      <c r="B18" s="217"/>
      <c r="C18" s="217"/>
      <c r="D18" s="217"/>
      <c r="E18" s="217"/>
      <c r="F18" s="217"/>
      <c r="G18" s="217"/>
      <c r="H18" s="217"/>
    </row>
  </sheetData>
  <mergeCells count="13">
    <mergeCell ref="G2:H2"/>
    <mergeCell ref="A3:H3"/>
    <mergeCell ref="A4:H4"/>
    <mergeCell ref="A5:A6"/>
    <mergeCell ref="B5:B6"/>
    <mergeCell ref="C5:D5"/>
    <mergeCell ref="E5:H5"/>
    <mergeCell ref="A8:H8"/>
    <mergeCell ref="A10:H10"/>
    <mergeCell ref="C15:D15"/>
    <mergeCell ref="F15:H15"/>
    <mergeCell ref="C14:D14"/>
    <mergeCell ref="F14:H14"/>
  </mergeCells>
  <pageMargins left="0.23622047244094491" right="0.15748031496062992" top="0.19685039370078741" bottom="0.19685039370078741" header="0.31496062992125984" footer="0.31496062992125984"/>
  <pageSetup paperSize="9" scale="8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12</vt:i4>
      </vt:variant>
    </vt:vector>
  </HeadingPairs>
  <TitlesOfParts>
    <vt:vector size="22" baseType="lpstr">
      <vt:lpstr>I. Фін результат</vt:lpstr>
      <vt:lpstr>Розшифровка фінрезультати</vt:lpstr>
      <vt:lpstr>ІІ. Розр. з бюджетом</vt:lpstr>
      <vt:lpstr>Розшифровка з розр з бюджет</vt:lpstr>
      <vt:lpstr>IV. Кап. інвестиції</vt:lpstr>
      <vt:lpstr>Розшифровка до капівидатків</vt:lpstr>
      <vt:lpstr>6.1. Інша інфо_1</vt:lpstr>
      <vt:lpstr>6.2. Інша інфо_2</vt:lpstr>
      <vt:lpstr>VII Статутн. капіт</vt:lpstr>
      <vt:lpstr>Розшифровка до Статутного</vt:lpstr>
      <vt:lpstr>'I. Фін результат'!Заголовки_для_печати</vt:lpstr>
      <vt:lpstr>'ІІ. Розр. з бюджетом'!Заголовки_для_печати</vt:lpstr>
      <vt:lpstr>'6.1. Інша інфо_1'!Область_печати</vt:lpstr>
      <vt:lpstr>'6.2. Інша інфо_2'!Область_печати</vt:lpstr>
      <vt:lpstr>'I. Фін результат'!Область_печати</vt:lpstr>
      <vt:lpstr>'IV. Кап. інвестиції'!Область_печати</vt:lpstr>
      <vt:lpstr>'VII Статутн. капіт'!Область_печати</vt:lpstr>
      <vt:lpstr>'ІІ. Розр. з бюджетом'!Область_печати</vt:lpstr>
      <vt:lpstr>'Розшифровка до капівидатків'!Область_печати</vt:lpstr>
      <vt:lpstr>'Розшифровка до Статутного'!Область_печати</vt:lpstr>
      <vt:lpstr>'Розшифровка з розр з бюджет'!Область_печати</vt:lpstr>
      <vt:lpstr>'Розшифровка фінрезультати'!Область_печати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 Олена Володимирівна</dc:creator>
  <cp:lastModifiedBy>User1</cp:lastModifiedBy>
  <cp:lastPrinted>2021-06-14T08:21:46Z</cp:lastPrinted>
  <dcterms:created xsi:type="dcterms:W3CDTF">2003-03-13T16:00:22Z</dcterms:created>
  <dcterms:modified xsi:type="dcterms:W3CDTF">2021-06-14T08:21:50Z</dcterms:modified>
</cp:coreProperties>
</file>