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ВИКОНАННЯ ФІНПЛАНУ 2023\1 квартал\"/>
    </mc:Choice>
  </mc:AlternateContent>
  <xr:revisionPtr revIDLastSave="0" documentId="8_{52A5A28C-5960-471A-9F75-4232843D1405}" xr6:coauthVersionLast="47" xr6:coauthVersionMax="47" xr10:uidLastSave="{00000000-0000-0000-0000-000000000000}"/>
  <bookViews>
    <workbookView xWindow="-120" yWindow="-120" windowWidth="25440" windowHeight="15390" tabRatio="915" activeTab="5" xr2:uid="{00000000-000D-0000-FFFF-FFFF00000000}"/>
  </bookViews>
  <sheets>
    <sheet name="I. Фін результат" sheetId="2" r:id="rId1"/>
    <sheet name="Розшифровка фінрезультати" sheetId="21" r:id="rId2"/>
    <sheet name="ІІ. Розр. з бюджетом" sheetId="19" r:id="rId3"/>
    <sheet name="IV. Кап. інвестиції" sheetId="3" r:id="rId4"/>
    <sheet name="Розшифровка до капівидатків" sheetId="23" r:id="rId5"/>
    <sheet name="6.1. Інша інфо_1" sheetId="10" r:id="rId6"/>
    <sheet name="6.2. Інша інфо_2" sheetId="9" r:id="rId7"/>
    <sheet name="VII Статутн. капіт" sheetId="20" r:id="rId8"/>
    <sheet name="Розшифровка до Статутного" sheetId="24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'I. Фін результат'!$8:$10</definedName>
    <definedName name="_xlnm.Print_Titles" localSheetId="2">'ІІ. Розр. з бюджетом'!$4:$6</definedName>
    <definedName name="_xlnm.Print_Titles" localSheetId="1">'Розшифровка фінрезультати'!$4:$5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'6.1. Інша інфо_1'!$A$1:$O$80</definedName>
    <definedName name="_xlnm.Print_Area" localSheetId="6">'6.2. Інша інфо_2'!$A$1:$AF$49</definedName>
    <definedName name="_xlnm.Print_Area" localSheetId="0">'I. Фін результат'!$A$1:$I$103</definedName>
    <definedName name="_xlnm.Print_Area" localSheetId="3">'IV. Кап. інвестиції'!$A$1:$H$18</definedName>
    <definedName name="_xlnm.Print_Area" localSheetId="7">'VII Статутн. капіт'!$A$1:$H$18</definedName>
    <definedName name="_xlnm.Print_Area" localSheetId="2">'ІІ. Розр. з бюджетом'!$A$1:$H$47</definedName>
    <definedName name="_xlnm.Print_Area" localSheetId="4">'Розшифровка до капівидатків'!$A$1:$G$23</definedName>
    <definedName name="_xlnm.Print_Area" localSheetId="8">'Розшифровка до Статутного'!$A$1:$G$15</definedName>
    <definedName name="_xlnm.Print_Area" localSheetId="1">'Розшифровка фінрезультати'!$A$1:$G$68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91029"/>
</workbook>
</file>

<file path=xl/calcChain.xml><?xml version="1.0" encoding="utf-8"?>
<calcChain xmlns="http://schemas.openxmlformats.org/spreadsheetml/2006/main">
  <c r="I25" i="10" l="1"/>
  <c r="I24" i="10"/>
  <c r="I23" i="10"/>
  <c r="M48" i="10" l="1"/>
  <c r="M49" i="10"/>
  <c r="J48" i="10"/>
  <c r="J49" i="10"/>
  <c r="F23" i="10" l="1"/>
  <c r="F24" i="10"/>
  <c r="F25" i="10"/>
  <c r="F17" i="10"/>
  <c r="F16" i="10"/>
  <c r="F15" i="10"/>
  <c r="L15" i="10" s="1"/>
  <c r="F18" i="10"/>
  <c r="C23" i="10"/>
  <c r="AA8" i="9"/>
  <c r="AD8" i="9"/>
  <c r="U9" i="9"/>
  <c r="X9" i="9"/>
  <c r="R9" i="9"/>
  <c r="AD7" i="9"/>
  <c r="AA7" i="9"/>
  <c r="N79" i="10"/>
  <c r="N78" i="10"/>
  <c r="N76" i="10" s="1"/>
  <c r="L76" i="10"/>
  <c r="J76" i="10"/>
  <c r="H76" i="10"/>
  <c r="F76" i="10"/>
  <c r="D76" i="10"/>
  <c r="N75" i="10"/>
  <c r="N74" i="10"/>
  <c r="N72" i="10" s="1"/>
  <c r="L72" i="10"/>
  <c r="J72" i="10"/>
  <c r="H72" i="10"/>
  <c r="F72" i="10"/>
  <c r="D72" i="10"/>
  <c r="N71" i="10"/>
  <c r="N70" i="10"/>
  <c r="N68" i="10" s="1"/>
  <c r="N80" i="10" s="1"/>
  <c r="L68" i="10"/>
  <c r="L80" i="10" s="1"/>
  <c r="J68" i="10"/>
  <c r="J80" i="10" s="1"/>
  <c r="H68" i="10"/>
  <c r="H80" i="10" s="1"/>
  <c r="F68" i="10"/>
  <c r="F80" i="10" s="1"/>
  <c r="D68" i="10"/>
  <c r="D80" i="10" s="1"/>
  <c r="K61" i="10"/>
  <c r="N21" i="10"/>
  <c r="L21" i="10"/>
  <c r="N20" i="10"/>
  <c r="L20" i="10"/>
  <c r="N19" i="10"/>
  <c r="L19" i="10"/>
  <c r="N17" i="10"/>
  <c r="L17" i="10"/>
  <c r="N16" i="10"/>
  <c r="L16" i="10"/>
  <c r="N15" i="10"/>
  <c r="N13" i="10"/>
  <c r="L13" i="10"/>
  <c r="N12" i="10"/>
  <c r="L12" i="10"/>
  <c r="N11" i="10"/>
  <c r="L11" i="10"/>
  <c r="F14" i="10" l="1"/>
  <c r="AA9" i="9"/>
  <c r="AD9" i="9"/>
  <c r="F40" i="19" l="1"/>
  <c r="F36" i="19"/>
  <c r="F27" i="19"/>
  <c r="F19" i="19"/>
  <c r="F43" i="19" s="1"/>
  <c r="F9" i="19"/>
  <c r="F99" i="2"/>
  <c r="F91" i="2"/>
  <c r="F90" i="2"/>
  <c r="F89" i="2"/>
  <c r="F88" i="2"/>
  <c r="F87" i="2"/>
  <c r="F71" i="2"/>
  <c r="F68" i="2"/>
  <c r="F56" i="2"/>
  <c r="F52" i="2"/>
  <c r="F82" i="2" s="1"/>
  <c r="F44" i="2"/>
  <c r="F23" i="2"/>
  <c r="F13" i="2"/>
  <c r="F83" i="2" l="1"/>
  <c r="F22" i="2"/>
  <c r="F63" i="2" s="1"/>
  <c r="F86" i="2" l="1"/>
  <c r="F92" i="2" s="1"/>
  <c r="F74" i="2"/>
  <c r="F79" i="2" s="1"/>
  <c r="F17" i="19" s="1"/>
  <c r="C25" i="10" l="1"/>
  <c r="C24" i="10"/>
  <c r="G60" i="2" l="1"/>
  <c r="D6" i="21" l="1"/>
  <c r="E6" i="21"/>
  <c r="C6" i="21"/>
  <c r="G34" i="2"/>
  <c r="G19" i="2"/>
  <c r="F27" i="21" l="1"/>
  <c r="G27" i="21"/>
  <c r="G98" i="2" l="1"/>
  <c r="G97" i="2"/>
  <c r="G96" i="2"/>
  <c r="G95" i="2"/>
  <c r="G94" i="2"/>
  <c r="G84" i="2"/>
  <c r="G81" i="2"/>
  <c r="G80" i="2"/>
  <c r="G78" i="2"/>
  <c r="G75" i="2"/>
  <c r="G73" i="2"/>
  <c r="G70" i="2"/>
  <c r="G67" i="2"/>
  <c r="G66" i="2"/>
  <c r="G65" i="2"/>
  <c r="G64" i="2"/>
  <c r="G62" i="2"/>
  <c r="G59" i="2"/>
  <c r="G58" i="2"/>
  <c r="G57" i="2"/>
  <c r="G55" i="2"/>
  <c r="G54" i="2"/>
  <c r="G53" i="2"/>
  <c r="G51" i="2"/>
  <c r="G50" i="2"/>
  <c r="G49" i="2"/>
  <c r="G48" i="2"/>
  <c r="G47" i="2"/>
  <c r="G46" i="2"/>
  <c r="G45" i="2"/>
  <c r="G43" i="2"/>
  <c r="G42" i="2"/>
  <c r="G41" i="2"/>
  <c r="G40" i="2"/>
  <c r="G37" i="2"/>
  <c r="G35" i="2"/>
  <c r="G33" i="2"/>
  <c r="G32" i="2"/>
  <c r="G31" i="2"/>
  <c r="G30" i="2"/>
  <c r="G29" i="2"/>
  <c r="G28" i="2"/>
  <c r="G27" i="2"/>
  <c r="G26" i="2"/>
  <c r="G25" i="2"/>
  <c r="G24" i="2"/>
  <c r="G21" i="2"/>
  <c r="G20" i="2"/>
  <c r="G18" i="2"/>
  <c r="G17" i="2"/>
  <c r="G16" i="2"/>
  <c r="G15" i="2"/>
  <c r="G14" i="2"/>
  <c r="G12" i="2"/>
  <c r="F17" i="21" l="1"/>
  <c r="G17" i="21"/>
  <c r="F18" i="21"/>
  <c r="G18" i="21"/>
  <c r="F19" i="21"/>
  <c r="G19" i="21"/>
  <c r="F20" i="21"/>
  <c r="G20" i="21"/>
  <c r="F21" i="21"/>
  <c r="G21" i="21"/>
  <c r="F14" i="21"/>
  <c r="G14" i="21"/>
  <c r="F10" i="21"/>
  <c r="G10" i="21"/>
  <c r="F9" i="21"/>
  <c r="G9" i="21"/>
  <c r="F12" i="21"/>
  <c r="G12" i="21"/>
  <c r="F13" i="21"/>
  <c r="G13" i="21"/>
  <c r="F15" i="21"/>
  <c r="G15" i="21"/>
  <c r="F22" i="21"/>
  <c r="G22" i="21"/>
  <c r="F23" i="21"/>
  <c r="G23" i="21"/>
  <c r="F24" i="21"/>
  <c r="G24" i="21"/>
  <c r="F25" i="21"/>
  <c r="G25" i="21"/>
  <c r="F26" i="21"/>
  <c r="G26" i="21"/>
  <c r="F28" i="21"/>
  <c r="G28" i="21"/>
  <c r="F29" i="21"/>
  <c r="G29" i="21"/>
  <c r="F30" i="21"/>
  <c r="G30" i="21"/>
  <c r="F31" i="21"/>
  <c r="G31" i="21"/>
  <c r="F32" i="21"/>
  <c r="G32" i="21"/>
  <c r="F33" i="21"/>
  <c r="G33" i="21"/>
  <c r="F34" i="21"/>
  <c r="G34" i="21"/>
  <c r="F8" i="21"/>
  <c r="G8" i="21"/>
  <c r="F11" i="21"/>
  <c r="G11" i="21"/>
  <c r="F7" i="21"/>
  <c r="G7" i="21"/>
  <c r="F35" i="21"/>
  <c r="G35" i="21"/>
  <c r="F37" i="21"/>
  <c r="F38" i="21"/>
  <c r="G38" i="21"/>
  <c r="F39" i="21"/>
  <c r="G39" i="21"/>
  <c r="F40" i="21"/>
  <c r="G40" i="21"/>
  <c r="F41" i="21"/>
  <c r="G41" i="21"/>
  <c r="F42" i="21"/>
  <c r="G42" i="21"/>
  <c r="F43" i="21"/>
  <c r="G43" i="21"/>
  <c r="F44" i="21"/>
  <c r="G44" i="21"/>
  <c r="F45" i="21"/>
  <c r="G45" i="21"/>
  <c r="F47" i="21"/>
  <c r="G47" i="21"/>
  <c r="F48" i="21"/>
  <c r="G48" i="21"/>
  <c r="F49" i="21"/>
  <c r="G49" i="21"/>
  <c r="F50" i="21"/>
  <c r="G50" i="21"/>
  <c r="F51" i="21"/>
  <c r="G51" i="21"/>
  <c r="F52" i="21"/>
  <c r="G52" i="21"/>
  <c r="F53" i="21"/>
  <c r="G53" i="21"/>
  <c r="F55" i="21"/>
  <c r="G55" i="21"/>
  <c r="F56" i="21"/>
  <c r="G56" i="21"/>
  <c r="F57" i="21"/>
  <c r="G57" i="21"/>
  <c r="F58" i="21"/>
  <c r="G58" i="21"/>
  <c r="F59" i="21"/>
  <c r="G59" i="21"/>
  <c r="F60" i="21"/>
  <c r="G60" i="21"/>
  <c r="F61" i="21"/>
  <c r="G61" i="21"/>
  <c r="F62" i="21"/>
  <c r="G62" i="21"/>
  <c r="F63" i="21"/>
  <c r="G63" i="21"/>
  <c r="H14" i="2"/>
  <c r="H15" i="2"/>
  <c r="H16" i="2"/>
  <c r="H17" i="2"/>
  <c r="H18" i="2"/>
  <c r="H19" i="2"/>
  <c r="H20" i="2"/>
  <c r="H21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5" i="2"/>
  <c r="H46" i="2"/>
  <c r="H47" i="2"/>
  <c r="H48" i="2"/>
  <c r="H49" i="2"/>
  <c r="H50" i="2"/>
  <c r="H51" i="2"/>
  <c r="H53" i="2"/>
  <c r="H54" i="2"/>
  <c r="H55" i="2"/>
  <c r="H57" i="2"/>
  <c r="H58" i="2"/>
  <c r="H59" i="2"/>
  <c r="H60" i="2"/>
  <c r="H61" i="2"/>
  <c r="H62" i="2"/>
  <c r="H64" i="2"/>
  <c r="H65" i="2"/>
  <c r="H66" i="2"/>
  <c r="H67" i="2"/>
  <c r="H69" i="2"/>
  <c r="H70" i="2"/>
  <c r="H72" i="2"/>
  <c r="H73" i="2"/>
  <c r="H75" i="2"/>
  <c r="H76" i="2"/>
  <c r="H77" i="2"/>
  <c r="H78" i="2"/>
  <c r="H80" i="2"/>
  <c r="H81" i="2"/>
  <c r="H84" i="2"/>
  <c r="H85" i="2"/>
  <c r="H93" i="2"/>
  <c r="H94" i="2"/>
  <c r="H95" i="2"/>
  <c r="H96" i="2"/>
  <c r="H97" i="2"/>
  <c r="H98" i="2"/>
  <c r="F11" i="23" l="1"/>
  <c r="G11" i="23" l="1"/>
  <c r="G33" i="19"/>
  <c r="G10" i="19"/>
  <c r="M44" i="10" l="1"/>
  <c r="M45" i="10"/>
  <c r="J44" i="10"/>
  <c r="J45" i="10"/>
  <c r="E7" i="23" l="1"/>
  <c r="D7" i="23"/>
  <c r="D6" i="23"/>
  <c r="E6" i="23"/>
  <c r="I18" i="10"/>
  <c r="I14" i="10"/>
  <c r="I10" i="10"/>
  <c r="C7" i="23"/>
  <c r="G31" i="19"/>
  <c r="G29" i="19"/>
  <c r="L14" i="10" l="1"/>
  <c r="N14" i="10"/>
  <c r="I22" i="10"/>
  <c r="N18" i="10"/>
  <c r="L18" i="10"/>
  <c r="U34" i="9"/>
  <c r="V34" i="9"/>
  <c r="Y34" i="9"/>
  <c r="Z34" i="9"/>
  <c r="R30" i="9"/>
  <c r="R34" i="9" s="1"/>
  <c r="Q30" i="9"/>
  <c r="Q34" i="9" s="1"/>
  <c r="F10" i="23"/>
  <c r="D46" i="21"/>
  <c r="G11" i="20"/>
  <c r="M35" i="10"/>
  <c r="M36" i="10"/>
  <c r="M37" i="10"/>
  <c r="M41" i="10"/>
  <c r="M42" i="10"/>
  <c r="M43" i="10"/>
  <c r="M46" i="10"/>
  <c r="M47" i="10"/>
  <c r="M50" i="10"/>
  <c r="M34" i="10"/>
  <c r="J50" i="10"/>
  <c r="J34" i="10"/>
  <c r="J35" i="10"/>
  <c r="J36" i="10"/>
  <c r="J37" i="10"/>
  <c r="J38" i="10"/>
  <c r="J39" i="10"/>
  <c r="J40" i="10"/>
  <c r="J41" i="10"/>
  <c r="J42" i="10"/>
  <c r="J43" i="10"/>
  <c r="J46" i="10"/>
  <c r="J47" i="10"/>
  <c r="G16" i="21"/>
  <c r="F16" i="21"/>
  <c r="F6" i="21" s="1"/>
  <c r="F9" i="24" l="1"/>
  <c r="G9" i="24"/>
  <c r="F10" i="24"/>
  <c r="G10" i="24"/>
  <c r="F11" i="24"/>
  <c r="G11" i="24"/>
  <c r="C12" i="23"/>
  <c r="C6" i="23"/>
  <c r="D51" i="10" l="1"/>
  <c r="G51" i="10"/>
  <c r="J51" i="10" l="1"/>
  <c r="M51" i="10"/>
  <c r="N42" i="10"/>
  <c r="O42" i="10"/>
  <c r="N43" i="10"/>
  <c r="O43" i="10"/>
  <c r="N44" i="10"/>
  <c r="O44" i="10"/>
  <c r="N46" i="10"/>
  <c r="O46" i="10"/>
  <c r="N34" i="10"/>
  <c r="O34" i="10"/>
  <c r="N35" i="10"/>
  <c r="O35" i="10"/>
  <c r="N36" i="10"/>
  <c r="O36" i="10"/>
  <c r="N37" i="10"/>
  <c r="O37" i="10"/>
  <c r="N38" i="10"/>
  <c r="O38" i="10"/>
  <c r="N39" i="10"/>
  <c r="O39" i="10"/>
  <c r="C7" i="3" l="1"/>
  <c r="C40" i="19"/>
  <c r="C36" i="19"/>
  <c r="C27" i="19"/>
  <c r="C19" i="19"/>
  <c r="C9" i="19"/>
  <c r="C99" i="2"/>
  <c r="C91" i="2"/>
  <c r="C90" i="2"/>
  <c r="C89" i="2"/>
  <c r="C88" i="2"/>
  <c r="C87" i="2"/>
  <c r="C71" i="2"/>
  <c r="C68" i="2"/>
  <c r="C56" i="2"/>
  <c r="C52" i="2"/>
  <c r="C44" i="2"/>
  <c r="C23" i="2"/>
  <c r="C13" i="2"/>
  <c r="C83" i="2" l="1"/>
  <c r="C22" i="2"/>
  <c r="C63" i="2" s="1"/>
  <c r="C74" i="2" s="1"/>
  <c r="C79" i="2" s="1"/>
  <c r="C17" i="19" s="1"/>
  <c r="C82" i="2"/>
  <c r="C43" i="19"/>
  <c r="C86" i="2" l="1"/>
  <c r="C92" i="2" s="1"/>
  <c r="E64" i="21"/>
  <c r="D64" i="21"/>
  <c r="C64" i="21"/>
  <c r="E54" i="21"/>
  <c r="D54" i="21"/>
  <c r="C54" i="21"/>
  <c r="E46" i="21"/>
  <c r="C46" i="21"/>
  <c r="E36" i="21"/>
  <c r="D36" i="21"/>
  <c r="C36" i="21"/>
  <c r="C18" i="10"/>
  <c r="G46" i="21" l="1"/>
  <c r="F46" i="21"/>
  <c r="G36" i="21"/>
  <c r="F36" i="21"/>
  <c r="G54" i="21"/>
  <c r="F54" i="21"/>
  <c r="F64" i="21"/>
  <c r="G64" i="21"/>
  <c r="G6" i="21"/>
  <c r="N40" i="10"/>
  <c r="N41" i="10"/>
  <c r="N47" i="10"/>
  <c r="N48" i="10"/>
  <c r="O40" i="10"/>
  <c r="O41" i="10"/>
  <c r="O47" i="10"/>
  <c r="O48" i="10"/>
  <c r="O51" i="10"/>
  <c r="N51" i="10"/>
  <c r="L51" i="10"/>
  <c r="K51" i="10"/>
  <c r="O50" i="10"/>
  <c r="N50" i="10"/>
  <c r="C14" i="10"/>
  <c r="F10" i="10"/>
  <c r="C10" i="10"/>
  <c r="C22" i="10" s="1"/>
  <c r="F22" i="10" l="1"/>
  <c r="L10" i="10"/>
  <c r="N10" i="10"/>
  <c r="N25" i="10"/>
  <c r="L25" i="10"/>
  <c r="L24" i="10"/>
  <c r="N24" i="10"/>
  <c r="N23" i="10"/>
  <c r="L23" i="10"/>
  <c r="L22" i="10"/>
  <c r="N22" i="10"/>
  <c r="D27" i="19"/>
  <c r="E27" i="19"/>
  <c r="H30" i="19"/>
  <c r="H31" i="19"/>
  <c r="H32" i="19"/>
  <c r="H33" i="19"/>
  <c r="H34" i="19"/>
  <c r="H28" i="19"/>
  <c r="G6" i="24" l="1"/>
  <c r="G7" i="24"/>
  <c r="F7" i="24"/>
  <c r="E5" i="24"/>
  <c r="D5" i="24"/>
  <c r="G5" i="24" l="1"/>
  <c r="F5" i="24"/>
  <c r="G7" i="23" l="1"/>
  <c r="G12" i="23"/>
  <c r="G13" i="23"/>
  <c r="G14" i="23"/>
  <c r="G16" i="23"/>
  <c r="G19" i="23"/>
  <c r="G6" i="23"/>
  <c r="F7" i="23"/>
  <c r="F8" i="23"/>
  <c r="F12" i="23"/>
  <c r="F13" i="23"/>
  <c r="F14" i="23"/>
  <c r="F16" i="23"/>
  <c r="F19" i="23"/>
  <c r="F6" i="23"/>
  <c r="G25" i="19" l="1"/>
  <c r="H25" i="19"/>
  <c r="D36" i="19" l="1"/>
  <c r="E36" i="19"/>
  <c r="D9" i="20"/>
  <c r="E9" i="20"/>
  <c r="F9" i="20"/>
  <c r="H9" i="20" s="1"/>
  <c r="C9" i="20"/>
  <c r="H12" i="20"/>
  <c r="H11" i="20"/>
  <c r="T45" i="9"/>
  <c r="R45" i="9"/>
  <c r="P45" i="9"/>
  <c r="N44" i="9"/>
  <c r="L45" i="9"/>
  <c r="J45" i="9"/>
  <c r="H45" i="9"/>
  <c r="F45" i="9"/>
  <c r="N34" i="9"/>
  <c r="M34" i="9"/>
  <c r="AD30" i="9"/>
  <c r="AD34" i="9" s="1"/>
  <c r="AD32" i="9"/>
  <c r="AD33" i="9"/>
  <c r="AC32" i="9"/>
  <c r="AC30" i="9"/>
  <c r="AC34" i="9" s="1"/>
  <c r="AC33" i="9"/>
  <c r="AA30" i="9"/>
  <c r="AA34" i="9" s="1"/>
  <c r="AA32" i="9"/>
  <c r="AA33" i="9"/>
  <c r="AB33" i="9"/>
  <c r="AB32" i="9"/>
  <c r="AB30" i="9"/>
  <c r="AB34" i="9" s="1"/>
  <c r="W30" i="9"/>
  <c r="W34" i="9" s="1"/>
  <c r="W32" i="9"/>
  <c r="W33" i="9"/>
  <c r="X33" i="9"/>
  <c r="X32" i="9"/>
  <c r="X30" i="9"/>
  <c r="X34" i="9" s="1"/>
  <c r="S30" i="9"/>
  <c r="S34" i="9" s="1"/>
  <c r="S32" i="9"/>
  <c r="S33" i="9"/>
  <c r="T33" i="9"/>
  <c r="T32" i="9"/>
  <c r="T30" i="9"/>
  <c r="T34" i="9" s="1"/>
  <c r="O30" i="9"/>
  <c r="O32" i="9"/>
  <c r="O33" i="9"/>
  <c r="E13" i="2"/>
  <c r="E56" i="2"/>
  <c r="D87" i="2"/>
  <c r="E89" i="2"/>
  <c r="E91" i="2"/>
  <c r="E87" i="2"/>
  <c r="G8" i="3"/>
  <c r="H8" i="3"/>
  <c r="G9" i="3"/>
  <c r="H9" i="3"/>
  <c r="G10" i="3"/>
  <c r="H10" i="3"/>
  <c r="G11" i="3"/>
  <c r="H11" i="3"/>
  <c r="G12" i="3"/>
  <c r="H12" i="3"/>
  <c r="G13" i="3"/>
  <c r="H13" i="3"/>
  <c r="D7" i="3"/>
  <c r="E7" i="3"/>
  <c r="F7" i="3"/>
  <c r="D40" i="19"/>
  <c r="E40" i="19"/>
  <c r="D19" i="19"/>
  <c r="E19" i="19"/>
  <c r="H20" i="19"/>
  <c r="H21" i="19"/>
  <c r="H22" i="19"/>
  <c r="H23" i="19"/>
  <c r="H24" i="19"/>
  <c r="H26" i="19"/>
  <c r="H29" i="19"/>
  <c r="H35" i="19"/>
  <c r="H37" i="19"/>
  <c r="H38" i="19"/>
  <c r="H39" i="19"/>
  <c r="H41" i="19"/>
  <c r="H42" i="19"/>
  <c r="H10" i="19"/>
  <c r="H11" i="19"/>
  <c r="H12" i="19"/>
  <c r="H13" i="19"/>
  <c r="H14" i="19"/>
  <c r="H15" i="19"/>
  <c r="H16" i="19"/>
  <c r="D9" i="19"/>
  <c r="G9" i="19"/>
  <c r="D91" i="2"/>
  <c r="D90" i="2"/>
  <c r="E90" i="2"/>
  <c r="H90" i="2" s="1"/>
  <c r="D89" i="2"/>
  <c r="D88" i="2"/>
  <c r="E88" i="2"/>
  <c r="E99" i="2"/>
  <c r="E44" i="2"/>
  <c r="H12" i="2"/>
  <c r="D44" i="2"/>
  <c r="D71" i="2"/>
  <c r="E71" i="2"/>
  <c r="D68" i="2"/>
  <c r="E68" i="2"/>
  <c r="D56" i="2"/>
  <c r="D52" i="2"/>
  <c r="E52" i="2"/>
  <c r="D99" i="2"/>
  <c r="D13" i="2"/>
  <c r="D23" i="2"/>
  <c r="E23" i="2"/>
  <c r="P32" i="9"/>
  <c r="P33" i="9"/>
  <c r="P30" i="9"/>
  <c r="G24" i="19"/>
  <c r="G42" i="19"/>
  <c r="G38" i="19"/>
  <c r="G37" i="19"/>
  <c r="G35" i="19"/>
  <c r="G27" i="19" s="1"/>
  <c r="G26" i="19"/>
  <c r="G23" i="19"/>
  <c r="G22" i="19"/>
  <c r="G21" i="19"/>
  <c r="G20" i="19"/>
  <c r="G16" i="19"/>
  <c r="G15" i="19"/>
  <c r="G14" i="19"/>
  <c r="G13" i="19"/>
  <c r="G12" i="19"/>
  <c r="G11" i="19"/>
  <c r="H7" i="3"/>
  <c r="G52" i="2" l="1"/>
  <c r="H52" i="2"/>
  <c r="G68" i="2"/>
  <c r="H68" i="2"/>
  <c r="G71" i="2"/>
  <c r="H71" i="2"/>
  <c r="G44" i="2"/>
  <c r="H44" i="2"/>
  <c r="G99" i="2"/>
  <c r="H99" i="2"/>
  <c r="G88" i="2"/>
  <c r="H88" i="2"/>
  <c r="G87" i="2"/>
  <c r="H87" i="2"/>
  <c r="G91" i="2"/>
  <c r="H91" i="2"/>
  <c r="G89" i="2"/>
  <c r="H89" i="2"/>
  <c r="G13" i="2"/>
  <c r="H13" i="2"/>
  <c r="G56" i="2"/>
  <c r="H56" i="2"/>
  <c r="G23" i="2"/>
  <c r="H23" i="2"/>
  <c r="N45" i="9"/>
  <c r="H36" i="19"/>
  <c r="H40" i="19"/>
  <c r="H27" i="19"/>
  <c r="D43" i="19"/>
  <c r="G9" i="20"/>
  <c r="AF33" i="9"/>
  <c r="AF32" i="9"/>
  <c r="P34" i="9"/>
  <c r="O34" i="9"/>
  <c r="AE32" i="9"/>
  <c r="AE33" i="9"/>
  <c r="G7" i="3"/>
  <c r="G19" i="19"/>
  <c r="H19" i="19"/>
  <c r="E43" i="19"/>
  <c r="H9" i="19"/>
  <c r="G36" i="19"/>
  <c r="E82" i="2"/>
  <c r="D82" i="2"/>
  <c r="E83" i="2"/>
  <c r="D83" i="2"/>
  <c r="AE30" i="9"/>
  <c r="AE34" i="9" s="1"/>
  <c r="AF30" i="9"/>
  <c r="AF34" i="9" s="1"/>
  <c r="D22" i="2"/>
  <c r="D63" i="2" s="1"/>
  <c r="E22" i="2"/>
  <c r="E63" i="2" l="1"/>
  <c r="G22" i="2"/>
  <c r="H22" i="2"/>
  <c r="G82" i="2"/>
  <c r="H82" i="2"/>
  <c r="G63" i="2"/>
  <c r="H63" i="2"/>
  <c r="G83" i="2"/>
  <c r="H83" i="2"/>
  <c r="H43" i="19"/>
  <c r="G43" i="19"/>
  <c r="Q35" i="9"/>
  <c r="M35" i="9"/>
  <c r="U35" i="9"/>
  <c r="Y35" i="9"/>
  <c r="E86" i="2"/>
  <c r="E74" i="2"/>
  <c r="D74" i="2"/>
  <c r="D79" i="2" s="1"/>
  <c r="D17" i="19" s="1"/>
  <c r="D86" i="2"/>
  <c r="D92" i="2" s="1"/>
  <c r="Z35" i="9"/>
  <c r="N35" i="9"/>
  <c r="V35" i="9"/>
  <c r="R35" i="9"/>
  <c r="E79" i="2" l="1"/>
  <c r="G74" i="2"/>
  <c r="H74" i="2"/>
  <c r="E92" i="2"/>
  <c r="G86" i="2"/>
  <c r="H86" i="2"/>
  <c r="AD35" i="9"/>
  <c r="AC35" i="9"/>
  <c r="G92" i="2" l="1"/>
  <c r="H92" i="2"/>
  <c r="E17" i="19"/>
  <c r="G79" i="2"/>
  <c r="H79" i="2"/>
</calcChain>
</file>

<file path=xl/sharedStrings.xml><?xml version="1.0" encoding="utf-8"?>
<sst xmlns="http://schemas.openxmlformats.org/spreadsheetml/2006/main" count="656" uniqueCount="373">
  <si>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</si>
  <si>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</si>
  <si>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</si>
  <si>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</si>
  <si>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</si>
  <si>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</si>
  <si>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</si>
  <si>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</si>
  <si>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</si>
  <si>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</si>
  <si>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</si>
  <si>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</si>
  <si>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</si>
  <si>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</si>
  <si>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Інші операційні витрати</t>
  </si>
  <si>
    <t>придбання (виготовлення) інших необоротних матеріальних активів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</si>
  <si>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</si>
  <si>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</si>
  <si>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</si>
  <si>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</si>
  <si>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</si>
  <si>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</si>
  <si>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</si>
  <si>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</si>
  <si>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</si>
  <si>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</si>
  <si>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</si>
  <si>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</si>
  <si>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</si>
  <si>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</si>
  <si>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</si>
  <si>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</si>
  <si>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</si>
  <si>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</si>
  <si>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</si>
  <si>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</si>
  <si>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</si>
  <si>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</si>
  <si>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</si>
  <si>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амортизація основних засобів і нематеріальних активів</t>
  </si>
  <si>
    <t>консультаційні та інформаційні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</si>
  <si>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</si>
  <si>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</si>
  <si>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</si>
  <si>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</si>
  <si>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</si>
  <si>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</si>
  <si>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</si>
  <si>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</si>
  <si>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</si>
  <si>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</si>
  <si>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</si>
  <si>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Бюджетне фінансування</t>
  </si>
  <si>
    <t>Фінансовий результат до оподаткування</t>
  </si>
  <si>
    <t>І. Формування фінансових результатів</t>
  </si>
  <si>
    <t>рентна плата за транспортування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</si>
  <si>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</si>
  <si>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</si>
  <si>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</si>
  <si>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</si>
  <si>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</si>
  <si>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</si>
  <si>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</si>
  <si>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</si>
  <si>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</si>
  <si>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Інформація</t>
  </si>
  <si>
    <t>інші витрати на збут (розшифрувати)</t>
  </si>
  <si>
    <t>Інші джерела (розшифрувати)</t>
  </si>
  <si>
    <t>(ініціали, прізвище)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</si>
  <si>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</si>
  <si>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</si>
  <si>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EBITDA</t>
  </si>
  <si>
    <t>Розподіл чистого прибутку</t>
  </si>
  <si>
    <t>IІ. Розрахунки з бюджетом</t>
  </si>
  <si>
    <t>Розрахунок показника EBITDA</t>
  </si>
  <si>
    <t>Собівартість реалізованої продукції (товарів, робіт, послуг)</t>
  </si>
  <si>
    <t>транспортні витрати</t>
  </si>
  <si>
    <t>витрати на зберігання та упаковку</t>
  </si>
  <si>
    <t>Перенесено з додаткового капіталу</t>
  </si>
  <si>
    <t>Чистий дохід від реалізації продукції (товарів, робіт, послуг)</t>
  </si>
  <si>
    <t>витрати на оренду службових автомобілів</t>
  </si>
  <si>
    <t>Загальна кошторисна вартість</t>
  </si>
  <si>
    <t xml:space="preserve">IV. Капітальні інвестиції </t>
  </si>
  <si>
    <t>курсові різниці</t>
  </si>
  <si>
    <t>4010</t>
  </si>
  <si>
    <t>Адміністративні витрати, у тому числі:</t>
  </si>
  <si>
    <t>Витрати на збут, у тому числі:</t>
  </si>
  <si>
    <t>Елементи операційних витрат</t>
  </si>
  <si>
    <t>ЗВІТ</t>
  </si>
  <si>
    <t>план</t>
  </si>
  <si>
    <t>факт</t>
  </si>
  <si>
    <t>Найменування об’єкта</t>
  </si>
  <si>
    <t>інші операційні витрати (розшифрувати)</t>
  </si>
  <si>
    <t>Неконтрольована частка</t>
  </si>
  <si>
    <t xml:space="preserve">план 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</si>
  <si>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</si>
  <si>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</si>
  <si>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</si>
  <si>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</si>
  <si>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Фінансовий результат від операційної діяльності, рядок 1100</t>
  </si>
  <si>
    <t>Найменування показника</t>
  </si>
  <si>
    <t>адміністративно-управлінський персонал</t>
  </si>
  <si>
    <t>директор</t>
  </si>
  <si>
    <t>працівники</t>
  </si>
  <si>
    <t>__________________________________________________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</si>
  <si>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</si>
  <si>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</si>
  <si>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</si>
  <si>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</si>
  <si>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</si>
  <si>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</si>
  <si>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</si>
  <si>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      Загальна інформація про підприємство (резюме)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</si>
  <si>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</si>
  <si>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</si>
  <si>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Рік початку        і закінчення будівництва</t>
  </si>
  <si>
    <t>(    )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</si>
  <si>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</si>
  <si>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</si>
  <si>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</si>
  <si>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</si>
  <si>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</si>
  <si>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операційні доходи, усього, у тому числі:</t>
  </si>
  <si>
    <t>інші операційні доходи (розшифрувати)</t>
  </si>
  <si>
    <t>Інші доходи, усього, у тому числі: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</si>
  <si>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</si>
  <si>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</si>
  <si>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податок на прибуток підприємств</t>
  </si>
  <si>
    <t xml:space="preserve">      1. Дані про підприємство, персонал та витрати на оплату праці</t>
  </si>
  <si>
    <t>Чистий фінансовий результат, у тому числі:</t>
  </si>
  <si>
    <t>нетипові операційні доходи (розшифрувати)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</si>
  <si>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</si>
  <si>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</si>
  <si>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</si>
  <si>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</si>
  <si>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</si>
  <si>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Факт наростаючим підсумком
з початку року</t>
  </si>
  <si>
    <t>Первісна балансова вартість введених потужностей на початок звітного періоду</t>
  </si>
  <si>
    <t>Незавершене будівництво на початок звітного періоду</t>
  </si>
  <si>
    <t>Документ, яким затверджений титул будови,
із зазначенням органу, який його погодив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</si>
  <si>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</si>
  <si>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</si>
  <si>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інші податки та збори (розшифрувати)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</si>
  <si>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</si>
  <si>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</si>
  <si>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</si>
  <si>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</si>
  <si>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</si>
  <si>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</si>
  <si>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нетипові операційні витрати (розшифрувати)</t>
  </si>
  <si>
    <t>рентна плата за користування надрами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</si>
  <si>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</si>
  <si>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</si>
  <si>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</si>
  <si>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</si>
  <si>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</si>
  <si>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</si>
  <si>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Фонд оплати праці, тис. грн,
у тому числі:</t>
  </si>
  <si>
    <t>Витрати на оплату праці,
тис. грн, у тому числі:</t>
  </si>
  <si>
    <t xml:space="preserve">У разі збільшення витрат на оплату праці у звітному періоді порівняно із запланованими та фактичними витратами відповідного періоду минулого року обов'язково надаються обґрунтування. </t>
  </si>
  <si>
    <t>тис. грн (без ПДВ)</t>
  </si>
  <si>
    <t>{Додаток 3 в редакції Наказу Міністерства економічного розвитку і торгівлі № 1394 від 03.11.2015}</t>
  </si>
  <si>
    <t xml:space="preserve">Факт наростаючим підсумком
з початку року </t>
  </si>
  <si>
    <t>Поповнення статуного капіталу підприємства</t>
  </si>
  <si>
    <t>Направлення коштів на:</t>
  </si>
  <si>
    <t>придбання та оновлення необоротних активів (розшифрувати)</t>
  </si>
  <si>
    <t>поповнення обігових коштів (розшифрувати)</t>
  </si>
  <si>
    <t xml:space="preserve">Усього виплат </t>
  </si>
  <si>
    <t>8. Капітальне будівництво (рядок 4010 таблиці 4)</t>
  </si>
  <si>
    <t>Таблиця 1</t>
  </si>
  <si>
    <t>Таблиця 2</t>
  </si>
  <si>
    <t>Таблиця 4</t>
  </si>
  <si>
    <t>Таблиця 6</t>
  </si>
  <si>
    <t>Таблиця 7</t>
  </si>
  <si>
    <t xml:space="preserve">Нараховані до сплати податки, збори та інші обов'язкові платежі </t>
  </si>
  <si>
    <t>Нараховані до сплати податки та збори до Державного бюджету України (податкові платежі), усього, у тому числі:</t>
  </si>
  <si>
    <t>Директор КП</t>
  </si>
  <si>
    <t>1048/1</t>
  </si>
  <si>
    <t xml:space="preserve"> (посада)</t>
  </si>
  <si>
    <t>виконання, 
%</t>
  </si>
  <si>
    <t>військовий збір</t>
  </si>
  <si>
    <t>Нараховані до сплати податки та збори до місцевих бюджетів (податкові платежі), усього, у тому числі:</t>
  </si>
  <si>
    <t>Середньомісячні витрати на оплату праці 
одного працівника (грн), усього,
у тому числі:</t>
  </si>
  <si>
    <t>IV. Розподіл коштів, отриманих з  бюджету на поповнення статутного капіталу</t>
  </si>
  <si>
    <t xml:space="preserve">Факт наростаючим підсумком </t>
  </si>
  <si>
    <t>Собівартість реалізованої продукції (товарів, робіт, послуг)
Інші витрати, всього, у тому числі:</t>
  </si>
  <si>
    <t>Інші адміністративні витрати, усього, у тому числі:</t>
  </si>
  <si>
    <t>Інші операційні витрати,  усього, у тому числі:</t>
  </si>
  <si>
    <t>Відхилення,
(%)</t>
  </si>
  <si>
    <t>Поповнення статутного капіталу підприємства, усього, у тому числі:</t>
  </si>
  <si>
    <t xml:space="preserve">придбання на оновлення необоротних активів </t>
  </si>
  <si>
    <t>поповнення обігових коштів підприємства</t>
  </si>
  <si>
    <t>Нараховані до сплати інші податки, збори та платежі, усього, у тому числі:</t>
  </si>
  <si>
    <t>Розшифровка до Таблиці 1 "Формування фінансових результатів"</t>
  </si>
  <si>
    <t xml:space="preserve">Розшифровка до Таблиці 4 "Капітальні інвестиції" </t>
  </si>
  <si>
    <t>Розшифровка до Таблиці 7 "Розподіл коштів, отриманих з  бюджету на поповнення Статутного капіталу"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</si>
  <si>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</si>
  <si>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</si>
  <si>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Надходження коштів з  бюджету</t>
  </si>
  <si>
    <t xml:space="preserve">      2. Інформація про бізнес підприємства (код рядка 1000 фінансового плану)</t>
  </si>
  <si>
    <t>чистий дохід  від реалізації продукції (товарів, робіт, послуг),     тис. грн</t>
  </si>
  <si>
    <t>кількість продукції/             наданих послуг, одиниця виміру</t>
  </si>
  <si>
    <t>ціна одиниці     (вартість  продукції/     наданих послуг), грн</t>
  </si>
  <si>
    <t>Найменування видів діяльності</t>
  </si>
  <si>
    <t>Відхилення,  +/–</t>
  </si>
  <si>
    <t>Виконання, %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</si>
  <si>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</si>
  <si>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</si>
  <si>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зміна ціни одиниці  (вартості продукції/     наданих послуг)</t>
  </si>
  <si>
    <t>Матеріальні витрати</t>
  </si>
  <si>
    <t>комунальними підприємствами, що є власністю Вінницької міської територіальної громади до бюджету Вінницької міської ТГ</t>
  </si>
  <si>
    <t>відрахування частини чистого прибутку комунальними підприємствами, що є власністю Вінницької міської територіальної громади до бюджету Вінницької міської ТГ</t>
  </si>
  <si>
    <t>(тис.грн)</t>
  </si>
  <si>
    <t>інші  (штрафи, пені, неустойки) (розшифрувати)</t>
  </si>
  <si>
    <r>
      <t xml:space="preserve">Середня кількість працівників </t>
    </r>
    <r>
      <rPr>
        <sz val="16"/>
        <color theme="1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6"/>
        <color theme="1"/>
        <rFont val="Times New Roman"/>
        <family val="1"/>
        <charset val="204"/>
      </rPr>
      <t>, у тому числі:</t>
    </r>
  </si>
  <si>
    <t>тис. грн</t>
  </si>
  <si>
    <t>Відхилення, (+,-)</t>
  </si>
  <si>
    <t>послуги поливальної машини</t>
  </si>
  <si>
    <t>страхування магазину</t>
  </si>
  <si>
    <t>експертиза повітря в балонах</t>
  </si>
  <si>
    <t>ремонт автомобілів</t>
  </si>
  <si>
    <t>обслуговування касових апаратів</t>
  </si>
  <si>
    <t>реєстрація транспортних засобів</t>
  </si>
  <si>
    <t>водопостачання, водовідведення</t>
  </si>
  <si>
    <t>послуги зв'язку</t>
  </si>
  <si>
    <t>вивезення сміття</t>
  </si>
  <si>
    <t>о</t>
  </si>
  <si>
    <t>собівартість реалізованих товарів</t>
  </si>
  <si>
    <t>обслуговування  GPS-пристроїв</t>
  </si>
  <si>
    <t>виготовлення інформаційних  вивісок</t>
  </si>
  <si>
    <t>страхування автомобільного транспорту</t>
  </si>
  <si>
    <t>навчання водолазів, підвищення кваліфікації, відрядження</t>
  </si>
  <si>
    <t>охорона пляжів</t>
  </si>
  <si>
    <t>утримання архіву</t>
  </si>
  <si>
    <t>оренда будівлі</t>
  </si>
  <si>
    <t>охорона лазні</t>
  </si>
  <si>
    <t>виклик інспектора, повірка лічильників</t>
  </si>
  <si>
    <t>послуги інтернету</t>
  </si>
  <si>
    <t>заправка картриджа</t>
  </si>
  <si>
    <t>вивіз рідких стоків</t>
  </si>
  <si>
    <t>програмне забезпечення, виготовлення єдиного цифрового підпису (ЄЦП)</t>
  </si>
  <si>
    <t>розрахунково-касове обслуговування банків</t>
  </si>
  <si>
    <t>екологічний податок</t>
  </si>
  <si>
    <t>поштові послуги</t>
  </si>
  <si>
    <t>податок на землю</t>
  </si>
  <si>
    <t>матеріальні витрати (канцелярські товари тощо)</t>
  </si>
  <si>
    <t>благодійна допомога грошова</t>
  </si>
  <si>
    <t>оренда основних засобів (ритуальна служба)</t>
  </si>
  <si>
    <t>реалізація металобрухту</t>
  </si>
  <si>
    <t>оренда біотуалетів</t>
  </si>
  <si>
    <t>оренда обладнання</t>
  </si>
  <si>
    <t>нарахування згідно листків непрацездатності (за рахунок підприємства)</t>
  </si>
  <si>
    <t>єдиний соціальний внесок</t>
  </si>
  <si>
    <t>проїздні квитки</t>
  </si>
  <si>
    <t>пільгові пенсії</t>
  </si>
  <si>
    <t>допомога на поховання згідно з колективним договором (товари)</t>
  </si>
  <si>
    <t>собівартість реалізованих запасів (металобрухту)</t>
  </si>
  <si>
    <t xml:space="preserve">Начальник  КП </t>
  </si>
  <si>
    <t>_______________________</t>
  </si>
  <si>
    <t>Д.О.Науменко</t>
  </si>
  <si>
    <t xml:space="preserve">       (ініціали, прізвище)    </t>
  </si>
  <si>
    <t>Ритуальні послуги (послуги похоронного призначення)</t>
  </si>
  <si>
    <t xml:space="preserve">Утримання кладовищ  та меморіалів </t>
  </si>
  <si>
    <t>Утримання зон відпочинку</t>
  </si>
  <si>
    <t>Утримання громадських  вбиралень</t>
  </si>
  <si>
    <t>Послуги біотуалетів (фінансування згідно рішень ВМР)</t>
  </si>
  <si>
    <t>Послуги біотуалетів надані стороннім організаціям</t>
  </si>
  <si>
    <t xml:space="preserve">Послуги лазні </t>
  </si>
  <si>
    <t>Компенсація витрат за послуги лазні (душ)військовослужбовцям військових частин ЗСУ та НГУ</t>
  </si>
  <si>
    <t>Послуги масажу</t>
  </si>
  <si>
    <t>Інші водолазні роботи</t>
  </si>
  <si>
    <t>Послуги земснаряда, баржі, човна</t>
  </si>
  <si>
    <t>Забезпечення охорони та рятування життя людей на водних об'єктах</t>
  </si>
  <si>
    <t>сингуматор</t>
  </si>
  <si>
    <t>комп'ютер (2 шт.)</t>
  </si>
  <si>
    <t>ноутбук</t>
  </si>
  <si>
    <t>КП "Комбінат комунальних підприємств"</t>
  </si>
  <si>
    <t>ПРО ВИКОНАННЯ ПОКАЗНИКІВ ФІНАНСОВОГО ПЛАНУ КП "КОМБІНАТ КОМУНАЛЬНИХ ПІДПРИЄМСТВ"</t>
  </si>
  <si>
    <t>___________________</t>
  </si>
  <si>
    <t>адміністративний збір</t>
  </si>
  <si>
    <t>послуги спеціальної техніки</t>
  </si>
  <si>
    <t>допомога на поховання, матеріальна допомога згідно з колективним договором</t>
  </si>
  <si>
    <t>Придбання (виготовлення) основних засобів, в тому числі:</t>
  </si>
  <si>
    <t>Інші  доходи,  усього, у тому числі:</t>
  </si>
  <si>
    <t>подрібнювач гілок</t>
  </si>
  <si>
    <t>принтер (2 шт.)</t>
  </si>
  <si>
    <t>кущоріз (2 шт.)</t>
  </si>
  <si>
    <t>холодильник</t>
  </si>
  <si>
    <t xml:space="preserve"> </t>
  </si>
  <si>
    <t>Компенсація витрат за надання послуг лазні (душ) військовослужбовцям військових частин ЗСУ та НГУ</t>
  </si>
  <si>
    <t>монітор (2 шт.)</t>
  </si>
  <si>
    <t>амортизація основних засобів, що куплені за кошти цільового фінансування</t>
  </si>
  <si>
    <t>Транспортування померлих з місць подій до судово-медичного моргу</t>
  </si>
  <si>
    <t>Утримання штучних споруд</t>
  </si>
  <si>
    <t>сміттєвози із заднім завантаженням HIDRO-MAK на шасі МАЗ-5340С2 (2 шт.)</t>
  </si>
  <si>
    <t>відшкодування вартості раніше списаних активів</t>
  </si>
  <si>
    <t>труби до земснаряду</t>
  </si>
  <si>
    <t>кондиціонер</t>
  </si>
  <si>
    <t>ПММ-59 тис. грн.,ремонт -5,0 тис.грн.</t>
  </si>
  <si>
    <t>ремонт ноутбука.принтера  - 670, чистка кондиціонера - 642</t>
  </si>
  <si>
    <t xml:space="preserve">     </t>
  </si>
  <si>
    <t>інші доходи (дохід у розмірі нарахованого зносу на об'єкти благоустрою)</t>
  </si>
  <si>
    <t>розробка норм витрат палива</t>
  </si>
  <si>
    <t>страхування життя водіїв</t>
  </si>
  <si>
    <t>послуги з вивезення сміття</t>
  </si>
  <si>
    <t>повернення в бюджет згідно з актом перевірки контрольно - ревізійного управління</t>
  </si>
  <si>
    <t>монтаж вікон - 6,5 тис.грн; ремонт та тех.обслуг.газового котла - 7,0 тис. грн; тех.осбслуг. та тех огляд транспорту - 3,0 тис.грн; ремонт авто - 2,0 тис.грн</t>
  </si>
  <si>
    <t>донараховано єдининий соціальний внесок за результатами звірки з Державною Фіскальною Службою</t>
  </si>
  <si>
    <t>за І  квартал 2023  року</t>
  </si>
  <si>
    <t>Факт
за І квартал 2022  року</t>
  </si>
  <si>
    <t>План
на І квартал 2023 року</t>
  </si>
  <si>
    <t xml:space="preserve">Факт
за І квартал  2023 року </t>
  </si>
  <si>
    <t xml:space="preserve">Факт
за І квартал 2022 року
</t>
  </si>
  <si>
    <t>Факт
за І квартал   2022 року</t>
  </si>
  <si>
    <t>План
на І квартал  2023 року</t>
  </si>
  <si>
    <t>інші витрати (розшифрувати)</t>
  </si>
  <si>
    <t>ремонт приміщень</t>
  </si>
  <si>
    <t>участь у закупівлях - 0,3 тис.грн. поповнення сайту - 6,2 тис.  інтернет -1,2 тис.</t>
  </si>
  <si>
    <t>проведення атестації робочих місць</t>
  </si>
  <si>
    <t>розробка науково-технічної документації, проекту землеустрою</t>
  </si>
  <si>
    <t>сміттєвоз Підйомні механізми ASPM IV SCК-10 на шасі IVECO ML 120 EL18-E5 (2 шт.)</t>
  </si>
  <si>
    <t>Продовження таблиці 6</t>
  </si>
  <si>
    <t>5. Витрати, пов'язані з використанням власних службових автомобілів (у складі адміністративних витрат, рядок 1031)</t>
  </si>
  <si>
    <t>Марка</t>
  </si>
  <si>
    <t>Рік придбання</t>
  </si>
  <si>
    <t>Мета використання</t>
  </si>
  <si>
    <t>Витрати, усього</t>
  </si>
  <si>
    <t>Відхилення,  +/–
(факт звітного періоду /
план звітного періоду)</t>
  </si>
  <si>
    <t>Виконання, %
(факт звітного періоду /
план звітного періоду)</t>
  </si>
  <si>
    <t>факт 
І кварталу 2022 року</t>
  </si>
  <si>
    <t>план
І кварталу 2023 року</t>
  </si>
  <si>
    <t>факт
І кварталу 2023 року</t>
  </si>
  <si>
    <t>6. Витрати на оренду службових автомобілів (у складі адміністративних витрат, рядок 1032)</t>
  </si>
  <si>
    <t>Договір</t>
  </si>
  <si>
    <t>Дата
початку
оренди</t>
  </si>
  <si>
    <t>ЗАЗ Т13110</t>
  </si>
  <si>
    <t>Для службових поїздок керівництва</t>
  </si>
  <si>
    <t>за І квартал
2022 року</t>
  </si>
  <si>
    <t>за І квартал
2023 року</t>
  </si>
  <si>
    <t>Звітний І квартал 2023 року</t>
  </si>
  <si>
    <t>Дмитро НАУМЕНКО</t>
  </si>
  <si>
    <t>Факт
за І квартал
2022 року</t>
  </si>
  <si>
    <t>План
на І квартал
2023 року</t>
  </si>
  <si>
    <t xml:space="preserve">Факт
за І квартал
2023 року </t>
  </si>
  <si>
    <t>Відхилення, 
(+,-)</t>
  </si>
  <si>
    <t xml:space="preserve">до звіту про виконання показників фінансового плану за І квртал 2023 року 
                                                                                                 </t>
  </si>
  <si>
    <t>План
І квартал 2023 року</t>
  </si>
  <si>
    <t>Факт
за І квартал 2023 року</t>
  </si>
  <si>
    <t>План І кварталу  2023 року</t>
  </si>
  <si>
    <t>Факт І кварталу  2023 року</t>
  </si>
  <si>
    <t xml:space="preserve">      3.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</si>
  <si>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</si>
  <si>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</si>
  <si>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</si>
  <si>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</si>
  <si>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</si>
  <si>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станом на 01.04.2023 року</t>
  </si>
  <si>
    <t>Забезпечення</t>
  </si>
  <si>
    <t xml:space="preserve">      4. Інформація щодо отримання та повернення залучених коштів</t>
  </si>
  <si>
    <t>Зобов'язання</t>
  </si>
  <si>
    <t>Заборгованість за кредитами станом на 01.01.2023 року</t>
  </si>
  <si>
    <t>Отримано залучених коштів 
за І квартал 2023 року</t>
  </si>
  <si>
    <t>Повернено залучених коштів 
за І квартал 2023 року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</si>
  <si>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</si>
  <si>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</si>
  <si>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</si>
  <si>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</si>
  <si>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Інші фінансові зобов'язання, усього</t>
  </si>
  <si>
    <t>7. Джерела капітальних інвестицій у І кварталі 2023 року</t>
  </si>
  <si>
    <t>за І квартал
2023 рік</t>
  </si>
  <si>
    <t>послуги Центру муніципальних систем управління (білінг)</t>
  </si>
  <si>
    <t>Компенсація муніципальних пільг на оплату послуг лазень жителям ВМТГ з низьким рівнем доходів, які не мають комунальних зручностей за місцем проживання</t>
  </si>
  <si>
    <t>Послуги з поводження з твердими побутовими відходами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</si>
</sst>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_р_._-;\-* #,##0.00_р_._-;_-* &quot;-&quot;??_р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* #,##0_);_(* \(#,##0\);_(* &quot;-&quot;??_);_(@_)"/>
    <numFmt numFmtId="178" formatCode="_(* #,##0.0_);_(* \(#,##0.0\);_(* &quot;-&quot;??_);_(@_)"/>
    <numFmt numFmtId="179" formatCode="_(* #,##0.0_);_(* \(#,##0.0\);_(* &quot;-&quot;_);_(@_)"/>
  </numFmts>
  <fonts count="10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Arial Cyr"/>
      <charset val="204"/>
    </font>
    <font>
      <sz val="14"/>
      <color theme="1"/>
      <name val="Arial Cyr"/>
      <charset val="204"/>
    </font>
    <font>
      <b/>
      <i/>
      <sz val="16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Arial Cyr"/>
      <charset val="204"/>
    </font>
    <font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theme="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68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8" fillId="2" borderId="0" applyNumberFormat="0" applyBorder="0" applyAlignment="0" applyProtection="0"/>
    <xf numFmtId="0" fontId="2" fillId="2" borderId="0" applyNumberFormat="0" applyBorder="0" applyAlignment="0" applyProtection="0"/>
    <xf numFmtId="0" fontId="28" fillId="3" borderId="0" applyNumberFormat="0" applyBorder="0" applyAlignment="0" applyProtection="0"/>
    <xf numFmtId="0" fontId="2" fillId="3" borderId="0" applyNumberFormat="0" applyBorder="0" applyAlignment="0" applyProtection="0"/>
    <xf numFmtId="0" fontId="28" fillId="4" borderId="0" applyNumberFormat="0" applyBorder="0" applyAlignment="0" applyProtection="0"/>
    <xf numFmtId="0" fontId="2" fillId="4" borderId="0" applyNumberFormat="0" applyBorder="0" applyAlignment="0" applyProtection="0"/>
    <xf numFmtId="0" fontId="28" fillId="5" borderId="0" applyNumberFormat="0" applyBorder="0" applyAlignment="0" applyProtection="0"/>
    <xf numFmtId="0" fontId="2" fillId="5" borderId="0" applyNumberFormat="0" applyBorder="0" applyAlignment="0" applyProtection="0"/>
    <xf numFmtId="0" fontId="28" fillId="6" borderId="0" applyNumberFormat="0" applyBorder="0" applyAlignment="0" applyProtection="0"/>
    <xf numFmtId="0" fontId="2" fillId="6" borderId="0" applyNumberFormat="0" applyBorder="0" applyAlignment="0" applyProtection="0"/>
    <xf numFmtId="0" fontId="28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8" fillId="8" borderId="0" applyNumberFormat="0" applyBorder="0" applyAlignment="0" applyProtection="0"/>
    <xf numFmtId="0" fontId="2" fillId="8" borderId="0" applyNumberFormat="0" applyBorder="0" applyAlignment="0" applyProtection="0"/>
    <xf numFmtId="0" fontId="28" fillId="9" borderId="0" applyNumberFormat="0" applyBorder="0" applyAlignment="0" applyProtection="0"/>
    <xf numFmtId="0" fontId="2" fillId="9" borderId="0" applyNumberFormat="0" applyBorder="0" applyAlignment="0" applyProtection="0"/>
    <xf numFmtId="0" fontId="28" fillId="10" borderId="0" applyNumberFormat="0" applyBorder="0" applyAlignment="0" applyProtection="0"/>
    <xf numFmtId="0" fontId="2" fillId="10" borderId="0" applyNumberFormat="0" applyBorder="0" applyAlignment="0" applyProtection="0"/>
    <xf numFmtId="0" fontId="28" fillId="5" borderId="0" applyNumberFormat="0" applyBorder="0" applyAlignment="0" applyProtection="0"/>
    <xf numFmtId="0" fontId="2" fillId="5" borderId="0" applyNumberFormat="0" applyBorder="0" applyAlignment="0" applyProtection="0"/>
    <xf numFmtId="0" fontId="28" fillId="8" borderId="0" applyNumberFormat="0" applyBorder="0" applyAlignment="0" applyProtection="0"/>
    <xf numFmtId="0" fontId="2" fillId="8" borderId="0" applyNumberFormat="0" applyBorder="0" applyAlignment="0" applyProtection="0"/>
    <xf numFmtId="0" fontId="28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12" borderId="0" applyNumberFormat="0" applyBorder="0" applyAlignment="0" applyProtection="0"/>
    <xf numFmtId="0" fontId="11" fillId="12" borderId="0" applyNumberFormat="0" applyBorder="0" applyAlignment="0" applyProtection="0"/>
    <xf numFmtId="0" fontId="29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10" borderId="0" applyNumberFormat="0" applyBorder="0" applyAlignment="0" applyProtection="0"/>
    <xf numFmtId="0" fontId="11" fillId="10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1" applyNumberFormat="0" applyAlignment="0" applyProtection="0"/>
    <xf numFmtId="0" fontId="19" fillId="21" borderId="2" applyNumberFormat="0" applyAlignment="0" applyProtection="0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5" fontId="9" fillId="0" borderId="0" applyFont="0" applyFill="0" applyBorder="0" applyAlignment="0" applyProtection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 applyNumberFormat="0" applyFill="0" applyBorder="0" applyAlignment="0" applyProtection="0"/>
    <xf numFmtId="171" fontId="31" fillId="0" borderId="0" applyAlignment="0">
      <alignment wrapText="1"/>
    </xf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 applyNumberFormat="0" applyFill="0" applyAlignment="0" applyProtection="0"/>
    <xf numFmtId="0" fontId="21" fillId="23" borderId="0" applyNumberFormat="0" applyBorder="0" applyAlignment="0" applyProtection="0"/>
    <xf numFmtId="0" fontId="9" fillId="0" borderId="0"/>
    <xf numFmtId="0" fontId="9" fillId="0" borderId="0"/>
    <xf numFmtId="0" fontId="3" fillId="24" borderId="9" applyNumberFormat="0" applyFont="0" applyAlignment="0" applyProtection="0"/>
    <xf numFmtId="4" fontId="45" fillId="25" borderId="3">
      <alignment horizontal="right" vertical="center"/>
      <protection locked="0"/>
    </xf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0" fontId="13" fillId="20" borderId="10" applyNumberFormat="0" applyAlignment="0" applyProtection="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11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7" borderId="1" applyNumberFormat="0" applyAlignment="0" applyProtection="0"/>
    <xf numFmtId="0" fontId="12" fillId="7" borderId="1" applyNumberFormat="0" applyAlignment="0" applyProtection="0"/>
    <xf numFmtId="9" fontId="3" fillId="0" borderId="0" applyFont="0" applyFill="0" applyBorder="0" applyAlignment="0" applyProtection="0"/>
    <xf numFmtId="0" fontId="47" fillId="20" borderId="10" applyNumberFormat="0" applyAlignment="0" applyProtection="0"/>
    <xf numFmtId="0" fontId="13" fillId="20" borderId="10" applyNumberFormat="0" applyAlignment="0" applyProtection="0"/>
    <xf numFmtId="0" fontId="48" fillId="20" borderId="1" applyNumberFormat="0" applyAlignment="0" applyProtection="0"/>
    <xf numFmtId="0" fontId="14" fillId="20" borderId="1" applyNumberFormat="0" applyAlignment="0" applyProtection="0"/>
    <xf numFmtId="172" fontId="9" fillId="0" borderId="0" applyFont="0" applyFill="0" applyBorder="0" applyAlignment="0" applyProtection="0"/>
    <xf numFmtId="0" fontId="49" fillId="0" borderId="4" applyNumberFormat="0" applyFill="0" applyAlignment="0" applyProtection="0"/>
    <xf numFmtId="0" fontId="15" fillId="0" borderId="4" applyNumberFormat="0" applyFill="0" applyAlignment="0" applyProtection="0"/>
    <xf numFmtId="0" fontId="50" fillId="0" borderId="5" applyNumberFormat="0" applyFill="0" applyAlignment="0" applyProtection="0"/>
    <xf numFmtId="0" fontId="16" fillId="0" borderId="5" applyNumberFormat="0" applyFill="0" applyAlignment="0" applyProtection="0"/>
    <xf numFmtId="0" fontId="51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8" fillId="0" borderId="11" applyNumberFormat="0" applyFill="0" applyAlignment="0" applyProtection="0"/>
    <xf numFmtId="0" fontId="53" fillId="21" borderId="2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21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9" fillId="0" borderId="0"/>
    <xf numFmtId="0" fontId="3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55" fillId="3" borderId="0" applyNumberFormat="0" applyBorder="0" applyAlignment="0" applyProtection="0"/>
    <xf numFmtId="0" fontId="22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4" borderId="9" applyNumberFormat="0" applyFont="0" applyAlignment="0" applyProtection="0"/>
    <xf numFmtId="0" fontId="9" fillId="24" borderId="9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8" applyNumberFormat="0" applyFill="0" applyAlignment="0" applyProtection="0"/>
    <xf numFmtId="0" fontId="24" fillId="0" borderId="8" applyNumberFormat="0" applyFill="0" applyAlignment="0" applyProtection="0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61" fillId="0" borderId="0" applyFont="0" applyFill="0" applyBorder="0" applyAlignment="0" applyProtection="0"/>
    <xf numFmtId="174" fontId="6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2" fillId="4" borderId="0" applyNumberFormat="0" applyBorder="0" applyAlignment="0" applyProtection="0"/>
    <xf numFmtId="0" fontId="26" fillId="4" borderId="0" applyNumberFormat="0" applyBorder="0" applyAlignment="0" applyProtection="0"/>
    <xf numFmtId="176" fontId="63" fillId="22" borderId="12" applyFill="0" applyBorder="0">
      <alignment horizontal="center" vertical="center" wrapText="1"/>
      <protection locked="0"/>
    </xf>
    <xf numFmtId="171" fontId="64" fillId="0" borderId="0">
      <alignment wrapText="1"/>
    </xf>
    <xf numFmtId="171" fontId="31" fillId="0" borderId="0">
      <alignment wrapText="1"/>
    </xf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67">
    <xf numFmtId="0" fontId="0" fillId="0" borderId="0" xfId="0"/>
    <xf numFmtId="0" fontId="6" fillId="28" borderId="0" xfId="0" applyFont="1" applyFill="1" applyAlignment="1">
      <alignment vertical="center"/>
    </xf>
    <xf numFmtId="0" fontId="67" fillId="28" borderId="3" xfId="0" applyFont="1" applyFill="1" applyBorder="1" applyAlignment="1">
      <alignment horizontal="left" vertical="center" wrapText="1"/>
    </xf>
    <xf numFmtId="173" fontId="67" fillId="28" borderId="3" xfId="0" applyNumberFormat="1" applyFont="1" applyFill="1" applyBorder="1" applyAlignment="1">
      <alignment horizontal="center" vertical="center" wrapText="1"/>
    </xf>
    <xf numFmtId="0" fontId="70" fillId="28" borderId="3" xfId="0" applyFont="1" applyFill="1" applyBorder="1" applyAlignment="1">
      <alignment horizontal="left" vertical="center" wrapText="1"/>
    </xf>
    <xf numFmtId="173" fontId="70" fillId="28" borderId="3" xfId="0" applyNumberFormat="1" applyFont="1" applyFill="1" applyBorder="1" applyAlignment="1">
      <alignment horizontal="center" vertical="center" wrapText="1"/>
    </xf>
    <xf numFmtId="0" fontId="70" fillId="28" borderId="0" xfId="0" applyFont="1" applyFill="1" applyAlignment="1">
      <alignment vertical="center"/>
    </xf>
    <xf numFmtId="0" fontId="70" fillId="28" borderId="3" xfId="0" applyFont="1" applyFill="1" applyBorder="1" applyAlignment="1">
      <alignment horizontal="center" vertical="center"/>
    </xf>
    <xf numFmtId="0" fontId="70" fillId="28" borderId="0" xfId="0" applyFont="1" applyFill="1" applyAlignment="1">
      <alignment horizontal="center" vertical="center"/>
    </xf>
    <xf numFmtId="0" fontId="67" fillId="28" borderId="3" xfId="0" quotePrefix="1" applyFont="1" applyFill="1" applyBorder="1" applyAlignment="1">
      <alignment horizontal="center" vertical="center"/>
    </xf>
    <xf numFmtId="169" fontId="73" fillId="28" borderId="3" xfId="206" applyNumberFormat="1" applyFont="1" applyFill="1" applyBorder="1" applyAlignment="1">
      <alignment horizontal="right" vertical="center" wrapText="1"/>
    </xf>
    <xf numFmtId="0" fontId="74" fillId="28" borderId="3" xfId="0" applyFont="1" applyFill="1" applyBorder="1" applyAlignment="1">
      <alignment horizontal="center" vertical="center" wrapText="1"/>
    </xf>
    <xf numFmtId="0" fontId="75" fillId="28" borderId="3" xfId="0" quotePrefix="1" applyFont="1" applyFill="1" applyBorder="1" applyAlignment="1">
      <alignment horizontal="center" vertical="center"/>
    </xf>
    <xf numFmtId="178" fontId="76" fillId="28" borderId="3" xfId="0" applyNumberFormat="1" applyFont="1" applyFill="1" applyBorder="1" applyAlignment="1">
      <alignment horizontal="center" vertical="center" wrapText="1"/>
    </xf>
    <xf numFmtId="0" fontId="74" fillId="28" borderId="3" xfId="0" quotePrefix="1" applyFont="1" applyFill="1" applyBorder="1" applyAlignment="1">
      <alignment horizontal="center" vertical="center"/>
    </xf>
    <xf numFmtId="49" fontId="74" fillId="28" borderId="3" xfId="0" quotePrefix="1" applyNumberFormat="1" applyFont="1" applyFill="1" applyBorder="1" applyAlignment="1">
      <alignment horizontal="left" vertical="center" wrapText="1"/>
    </xf>
    <xf numFmtId="49" fontId="75" fillId="28" borderId="3" xfId="0" quotePrefix="1" applyNumberFormat="1" applyFont="1" applyFill="1" applyBorder="1" applyAlignment="1">
      <alignment horizontal="left" vertical="center" wrapText="1"/>
    </xf>
    <xf numFmtId="49" fontId="75" fillId="28" borderId="3" xfId="0" applyNumberFormat="1" applyFont="1" applyFill="1" applyBorder="1" applyAlignment="1">
      <alignment horizontal="left" vertical="center" wrapText="1"/>
    </xf>
    <xf numFmtId="0" fontId="66" fillId="0" borderId="0" xfId="0" applyFont="1" applyAlignment="1">
      <alignment vertical="center"/>
    </xf>
    <xf numFmtId="0" fontId="74" fillId="28" borderId="3" xfId="0" applyFont="1" applyFill="1" applyBorder="1" applyAlignment="1">
      <alignment vertical="center" wrapText="1"/>
    </xf>
    <xf numFmtId="0" fontId="74" fillId="28" borderId="0" xfId="0" applyFont="1" applyFill="1" applyAlignment="1">
      <alignment horizontal="left" vertical="center" wrapText="1"/>
    </xf>
    <xf numFmtId="0" fontId="74" fillId="28" borderId="0" xfId="0" quotePrefix="1" applyFont="1" applyFill="1" applyAlignment="1">
      <alignment horizontal="center"/>
    </xf>
    <xf numFmtId="0" fontId="75" fillId="28" borderId="0" xfId="0" applyFont="1" applyFill="1" applyAlignment="1">
      <alignment vertical="center"/>
    </xf>
    <xf numFmtId="0" fontId="66" fillId="28" borderId="0" xfId="0" applyFont="1" applyFill="1" applyAlignment="1">
      <alignment horizontal="center" vertical="center"/>
    </xf>
    <xf numFmtId="0" fontId="66" fillId="28" borderId="0" xfId="0" applyFont="1" applyFill="1" applyAlignment="1">
      <alignment vertical="center"/>
    </xf>
    <xf numFmtId="0" fontId="66" fillId="28" borderId="0" xfId="0" applyFont="1" applyFill="1" applyAlignment="1">
      <alignment horizontal="left" vertical="center" wrapText="1"/>
    </xf>
    <xf numFmtId="178" fontId="74" fillId="28" borderId="3" xfId="206" applyNumberFormat="1" applyFont="1" applyFill="1" applyBorder="1" applyAlignment="1">
      <alignment horizontal="right" vertical="center" wrapText="1"/>
    </xf>
    <xf numFmtId="178" fontId="75" fillId="28" borderId="3" xfId="0" applyNumberFormat="1" applyFont="1" applyFill="1" applyBorder="1" applyAlignment="1">
      <alignment horizontal="center" vertical="center" wrapText="1"/>
    </xf>
    <xf numFmtId="178" fontId="74" fillId="28" borderId="3" xfId="0" applyNumberFormat="1" applyFont="1" applyFill="1" applyBorder="1" applyAlignment="1">
      <alignment horizontal="right" vertical="center" wrapText="1"/>
    </xf>
    <xf numFmtId="0" fontId="78" fillId="28" borderId="3" xfId="245" applyFont="1" applyFill="1" applyBorder="1" applyAlignment="1">
      <alignment horizontal="left" vertical="center" wrapText="1"/>
    </xf>
    <xf numFmtId="0" fontId="78" fillId="28" borderId="3" xfId="0" applyFont="1" applyFill="1" applyBorder="1" applyAlignment="1">
      <alignment horizontal="center" vertical="center"/>
    </xf>
    <xf numFmtId="173" fontId="78" fillId="28" borderId="3" xfId="0" applyNumberFormat="1" applyFont="1" applyFill="1" applyBorder="1" applyAlignment="1">
      <alignment horizontal="center" vertical="center" wrapText="1"/>
    </xf>
    <xf numFmtId="169" fontId="78" fillId="28" borderId="3" xfId="206" applyNumberFormat="1" applyFont="1" applyFill="1" applyBorder="1" applyAlignment="1">
      <alignment horizontal="right" vertical="center" wrapText="1"/>
    </xf>
    <xf numFmtId="0" fontId="66" fillId="28" borderId="3" xfId="245" applyFont="1" applyFill="1" applyBorder="1" applyAlignment="1">
      <alignment horizontal="left" vertical="center" wrapText="1"/>
    </xf>
    <xf numFmtId="0" fontId="66" fillId="28" borderId="3" xfId="0" applyFont="1" applyFill="1" applyBorder="1" applyAlignment="1">
      <alignment horizontal="center" vertical="center"/>
    </xf>
    <xf numFmtId="173" fontId="66" fillId="28" borderId="3" xfId="0" applyNumberFormat="1" applyFont="1" applyFill="1" applyBorder="1" applyAlignment="1">
      <alignment horizontal="center" vertical="center" wrapText="1"/>
    </xf>
    <xf numFmtId="169" fontId="66" fillId="28" borderId="3" xfId="206" applyNumberFormat="1" applyFont="1" applyFill="1" applyBorder="1" applyAlignment="1">
      <alignment horizontal="right" vertical="center" wrapText="1"/>
    </xf>
    <xf numFmtId="0" fontId="66" fillId="28" borderId="3" xfId="0" applyFont="1" applyFill="1" applyBorder="1" applyAlignment="1">
      <alignment horizontal="left" vertical="center" wrapText="1"/>
    </xf>
    <xf numFmtId="0" fontId="78" fillId="28" borderId="3" xfId="245" applyFont="1" applyFill="1" applyBorder="1" applyAlignment="1">
      <alignment horizontal="center" vertical="center"/>
    </xf>
    <xf numFmtId="0" fontId="66" fillId="28" borderId="3" xfId="245" applyFont="1" applyFill="1" applyBorder="1" applyAlignment="1">
      <alignment horizontal="center" vertical="center"/>
    </xf>
    <xf numFmtId="0" fontId="66" fillId="28" borderId="0" xfId="245" applyFont="1" applyFill="1" applyAlignment="1">
      <alignment horizontal="left" vertical="center" wrapText="1"/>
    </xf>
    <xf numFmtId="0" fontId="66" fillId="28" borderId="0" xfId="245" applyFont="1" applyFill="1" applyAlignment="1">
      <alignment horizontal="center" vertical="center"/>
    </xf>
    <xf numFmtId="0" fontId="66" fillId="28" borderId="0" xfId="245" applyFont="1" applyFill="1" applyAlignment="1">
      <alignment vertical="center" wrapText="1"/>
    </xf>
    <xf numFmtId="179" fontId="78" fillId="28" borderId="3" xfId="0" applyNumberFormat="1" applyFont="1" applyFill="1" applyBorder="1" applyAlignment="1">
      <alignment horizontal="center" vertical="center" wrapText="1"/>
    </xf>
    <xf numFmtId="179" fontId="66" fillId="28" borderId="3" xfId="0" applyNumberFormat="1" applyFont="1" applyFill="1" applyBorder="1" applyAlignment="1">
      <alignment horizontal="center" vertical="center" wrapText="1"/>
    </xf>
    <xf numFmtId="0" fontId="75" fillId="28" borderId="0" xfId="0" applyFont="1" applyFill="1" applyAlignment="1">
      <alignment horizontal="left" vertical="center" wrapText="1"/>
    </xf>
    <xf numFmtId="3" fontId="75" fillId="28" borderId="0" xfId="0" applyNumberFormat="1" applyFont="1" applyFill="1" applyAlignment="1">
      <alignment horizontal="center" vertical="center" wrapText="1"/>
    </xf>
    <xf numFmtId="170" fontId="75" fillId="28" borderId="0" xfId="0" applyNumberFormat="1" applyFont="1" applyFill="1" applyAlignment="1">
      <alignment horizontal="center" vertical="center" wrapText="1"/>
    </xf>
    <xf numFmtId="0" fontId="75" fillId="28" borderId="0" xfId="0" applyFont="1" applyFill="1" applyAlignment="1">
      <alignment horizontal="left" vertical="center" wrapText="1" shrinkToFit="1"/>
    </xf>
    <xf numFmtId="0" fontId="79" fillId="28" borderId="0" xfId="0" applyFont="1" applyFill="1" applyAlignment="1">
      <alignment horizontal="center" vertical="center"/>
    </xf>
    <xf numFmtId="170" fontId="66" fillId="28" borderId="0" xfId="0" applyNumberFormat="1" applyFont="1" applyFill="1" applyAlignment="1">
      <alignment vertical="center"/>
    </xf>
    <xf numFmtId="0" fontId="75" fillId="28" borderId="0" xfId="0" applyFont="1" applyFill="1" applyAlignment="1">
      <alignment horizontal="center" vertical="center"/>
    </xf>
    <xf numFmtId="0" fontId="75" fillId="28" borderId="0" xfId="0" applyFont="1" applyFill="1" applyAlignment="1">
      <alignment horizontal="right" vertical="center"/>
    </xf>
    <xf numFmtId="0" fontId="74" fillId="28" borderId="0" xfId="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75" fillId="28" borderId="13" xfId="0" applyFont="1" applyFill="1" applyBorder="1" applyAlignment="1">
      <alignment vertical="center"/>
    </xf>
    <xf numFmtId="0" fontId="75" fillId="28" borderId="13" xfId="0" applyFont="1" applyFill="1" applyBorder="1" applyAlignment="1">
      <alignment horizontal="center" vertical="center"/>
    </xf>
    <xf numFmtId="3" fontId="75" fillId="28" borderId="3" xfId="0" applyNumberFormat="1" applyFont="1" applyFill="1" applyBorder="1" applyAlignment="1">
      <alignment horizontal="center" vertical="center" wrapText="1" shrinkToFit="1"/>
    </xf>
    <xf numFmtId="3" fontId="75" fillId="28" borderId="3" xfId="0" applyNumberFormat="1" applyFont="1" applyFill="1" applyBorder="1" applyAlignment="1">
      <alignment horizontal="center" vertical="center" wrapText="1"/>
    </xf>
    <xf numFmtId="0" fontId="75" fillId="28" borderId="3" xfId="0" applyFont="1" applyFill="1" applyBorder="1" applyAlignment="1">
      <alignment horizontal="center" vertical="center" wrapText="1" shrinkToFit="1"/>
    </xf>
    <xf numFmtId="0" fontId="74" fillId="28" borderId="0" xfId="0" applyFont="1" applyFill="1" applyAlignment="1">
      <alignment horizontal="right" vertical="center"/>
    </xf>
    <xf numFmtId="169" fontId="74" fillId="28" borderId="0" xfId="0" applyNumberFormat="1" applyFont="1" applyFill="1" applyAlignment="1">
      <alignment horizontal="right" vertical="center"/>
    </xf>
    <xf numFmtId="0" fontId="81" fillId="28" borderId="0" xfId="0" applyFont="1" applyFill="1" applyAlignment="1">
      <alignment vertical="center"/>
    </xf>
    <xf numFmtId="0" fontId="82" fillId="28" borderId="0" xfId="0" applyFont="1" applyFill="1" applyAlignment="1">
      <alignment vertical="center"/>
    </xf>
    <xf numFmtId="0" fontId="82" fillId="28" borderId="0" xfId="0" applyFont="1" applyFill="1"/>
    <xf numFmtId="0" fontId="82" fillId="28" borderId="0" xfId="0" applyFont="1" applyFill="1" applyAlignment="1">
      <alignment horizontal="center" vertical="center"/>
    </xf>
    <xf numFmtId="0" fontId="75" fillId="28" borderId="3" xfId="0" applyFont="1" applyFill="1" applyBorder="1" applyAlignment="1">
      <alignment horizontal="center" vertical="center"/>
    </xf>
    <xf numFmtId="0" fontId="75" fillId="28" borderId="3" xfId="0" applyFont="1" applyFill="1" applyBorder="1"/>
    <xf numFmtId="0" fontId="66" fillId="28" borderId="0" xfId="0" applyFont="1" applyFill="1" applyAlignment="1">
      <alignment vertical="center" wrapText="1" shrinkToFit="1"/>
    </xf>
    <xf numFmtId="0" fontId="78" fillId="28" borderId="0" xfId="0" applyFont="1" applyFill="1" applyAlignment="1">
      <alignment horizontal="right" vertical="center"/>
    </xf>
    <xf numFmtId="0" fontId="85" fillId="28" borderId="0" xfId="0" applyFont="1" applyFill="1" applyAlignment="1">
      <alignment vertical="center"/>
    </xf>
    <xf numFmtId="0" fontId="85" fillId="0" borderId="0" xfId="0" applyFont="1" applyAlignment="1">
      <alignment vertical="center"/>
    </xf>
    <xf numFmtId="0" fontId="87" fillId="28" borderId="0" xfId="0" applyFont="1" applyFill="1" applyAlignment="1">
      <alignment horizontal="left" vertical="center" wrapText="1"/>
    </xf>
    <xf numFmtId="0" fontId="87" fillId="28" borderId="0" xfId="0" applyFont="1" applyFill="1" applyAlignment="1">
      <alignment horizontal="center" vertical="center"/>
    </xf>
    <xf numFmtId="173" fontId="87" fillId="28" borderId="0" xfId="0" applyNumberFormat="1" applyFont="1" applyFill="1" applyAlignment="1">
      <alignment horizontal="center" vertical="center" wrapText="1"/>
    </xf>
    <xf numFmtId="169" fontId="87" fillId="28" borderId="0" xfId="206" applyNumberFormat="1" applyFont="1" applyFill="1" applyBorder="1" applyAlignment="1">
      <alignment horizontal="right" vertical="center" wrapText="1"/>
    </xf>
    <xf numFmtId="0" fontId="84" fillId="28" borderId="0" xfId="0" applyFont="1" applyFill="1"/>
    <xf numFmtId="179" fontId="80" fillId="28" borderId="3" xfId="0" applyNumberFormat="1" applyFont="1" applyFill="1" applyBorder="1" applyAlignment="1">
      <alignment horizontal="center" vertical="center" wrapText="1"/>
    </xf>
    <xf numFmtId="179" fontId="89" fillId="28" borderId="3" xfId="0" applyNumberFormat="1" applyFont="1" applyFill="1" applyBorder="1" applyAlignment="1">
      <alignment horizontal="center" vertical="center" wrapText="1"/>
    </xf>
    <xf numFmtId="0" fontId="80" fillId="28" borderId="0" xfId="0" applyFont="1" applyFill="1" applyAlignment="1">
      <alignment vertical="center"/>
    </xf>
    <xf numFmtId="0" fontId="66" fillId="28" borderId="19" xfId="0" applyFont="1" applyFill="1" applyBorder="1" applyAlignment="1">
      <alignment horizontal="center" vertical="center" wrapText="1"/>
    </xf>
    <xf numFmtId="179" fontId="85" fillId="28" borderId="3" xfId="0" applyNumberFormat="1" applyFont="1" applyFill="1" applyBorder="1" applyAlignment="1">
      <alignment horizontal="center" vertical="center" wrapText="1"/>
    </xf>
    <xf numFmtId="0" fontId="6" fillId="28" borderId="0" xfId="0" applyFont="1" applyFill="1" applyAlignment="1">
      <alignment horizontal="center" vertical="center" wrapText="1"/>
    </xf>
    <xf numFmtId="0" fontId="7" fillId="28" borderId="0" xfId="0" applyFont="1" applyFill="1" applyAlignment="1">
      <alignment horizontal="center" vertical="center" wrapText="1"/>
    </xf>
    <xf numFmtId="0" fontId="66" fillId="28" borderId="14" xfId="0" applyFont="1" applyFill="1" applyBorder="1" applyAlignment="1">
      <alignment horizontal="center" vertical="center"/>
    </xf>
    <xf numFmtId="0" fontId="66" fillId="28" borderId="14" xfId="0" applyFont="1" applyFill="1" applyBorder="1" applyAlignment="1">
      <alignment horizontal="center" vertical="center" wrapText="1"/>
    </xf>
    <xf numFmtId="0" fontId="66" fillId="28" borderId="14" xfId="0" applyFont="1" applyFill="1" applyBorder="1" applyAlignment="1">
      <alignment horizontal="center" vertical="center" wrapText="1" shrinkToFit="1"/>
    </xf>
    <xf numFmtId="0" fontId="76" fillId="28" borderId="3" xfId="0" applyFont="1" applyFill="1" applyBorder="1" applyAlignment="1">
      <alignment horizontal="left" vertical="center" wrapText="1"/>
    </xf>
    <xf numFmtId="0" fontId="76" fillId="28" borderId="3" xfId="0" applyFont="1" applyFill="1" applyBorder="1" applyAlignment="1">
      <alignment horizontal="center" vertical="center" wrapText="1"/>
    </xf>
    <xf numFmtId="177" fontId="76" fillId="28" borderId="3" xfId="0" applyNumberFormat="1" applyFont="1" applyFill="1" applyBorder="1" applyAlignment="1">
      <alignment horizontal="center" vertical="center" wrapText="1"/>
    </xf>
    <xf numFmtId="0" fontId="76" fillId="28" borderId="3" xfId="0" applyFont="1" applyFill="1" applyBorder="1" applyAlignment="1">
      <alignment horizontal="center" wrapText="1"/>
    </xf>
    <xf numFmtId="177" fontId="7" fillId="28" borderId="3" xfId="0" applyNumberFormat="1" applyFont="1" applyFill="1" applyBorder="1" applyAlignment="1">
      <alignment horizontal="center" wrapText="1"/>
    </xf>
    <xf numFmtId="0" fontId="6" fillId="28" borderId="0" xfId="0" applyFont="1" applyFill="1"/>
    <xf numFmtId="0" fontId="80" fillId="28" borderId="3" xfId="353" applyFont="1" applyFill="1" applyBorder="1" applyAlignment="1">
      <alignment wrapText="1"/>
    </xf>
    <xf numFmtId="0" fontId="7" fillId="28" borderId="3" xfId="0" applyFont="1" applyFill="1" applyBorder="1" applyAlignment="1">
      <alignment horizontal="center" wrapText="1"/>
    </xf>
    <xf numFmtId="0" fontId="76" fillId="28" borderId="3" xfId="0" quotePrefix="1" applyFont="1" applyFill="1" applyBorder="1" applyAlignment="1">
      <alignment horizontal="center" vertical="center"/>
    </xf>
    <xf numFmtId="0" fontId="5" fillId="28" borderId="0" xfId="0" applyFont="1" applyFill="1" applyAlignment="1">
      <alignment vertical="center"/>
    </xf>
    <xf numFmtId="0" fontId="80" fillId="28" borderId="3" xfId="0" applyFont="1" applyFill="1" applyBorder="1" applyAlignment="1">
      <alignment wrapText="1"/>
    </xf>
    <xf numFmtId="0" fontId="76" fillId="28" borderId="3" xfId="0" quotePrefix="1" applyFont="1" applyFill="1" applyBorder="1" applyAlignment="1">
      <alignment horizontal="center"/>
    </xf>
    <xf numFmtId="0" fontId="5" fillId="28" borderId="0" xfId="0" applyFont="1" applyFill="1"/>
    <xf numFmtId="0" fontId="80" fillId="28" borderId="3" xfId="0" applyFont="1" applyFill="1" applyBorder="1" applyAlignment="1">
      <alignment horizontal="left" wrapText="1"/>
    </xf>
    <xf numFmtId="178" fontId="7" fillId="28" borderId="3" xfId="0" applyNumberFormat="1" applyFont="1" applyFill="1" applyBorder="1" applyAlignment="1">
      <alignment horizontal="center" wrapText="1"/>
    </xf>
    <xf numFmtId="0" fontId="0" fillId="28" borderId="0" xfId="0" applyFill="1"/>
    <xf numFmtId="0" fontId="6" fillId="28" borderId="0" xfId="0" applyFont="1" applyFill="1" applyAlignment="1">
      <alignment horizontal="left" wrapText="1"/>
    </xf>
    <xf numFmtId="0" fontId="6" fillId="28" borderId="0" xfId="0" applyFont="1" applyFill="1" applyAlignment="1">
      <alignment horizontal="center"/>
    </xf>
    <xf numFmtId="170" fontId="6" fillId="28" borderId="0" xfId="0" applyNumberFormat="1" applyFont="1" applyFill="1" applyAlignment="1">
      <alignment horizontal="right" wrapText="1"/>
    </xf>
    <xf numFmtId="0" fontId="91" fillId="28" borderId="0" xfId="0" applyFont="1" applyFill="1" applyAlignment="1">
      <alignment horizontal="center" wrapText="1"/>
    </xf>
    <xf numFmtId="0" fontId="7" fillId="28" borderId="0" xfId="0" applyFont="1" applyFill="1"/>
    <xf numFmtId="0" fontId="91" fillId="28" borderId="0" xfId="0" applyFont="1" applyFill="1" applyAlignment="1">
      <alignment horizontal="center"/>
    </xf>
    <xf numFmtId="0" fontId="76" fillId="28" borderId="0" xfId="0" applyFont="1" applyFill="1"/>
    <xf numFmtId="0" fontId="92" fillId="28" borderId="0" xfId="0" applyFont="1" applyFill="1" applyAlignment="1">
      <alignment horizontal="center"/>
    </xf>
    <xf numFmtId="0" fontId="6" fillId="28" borderId="0" xfId="0" applyFont="1" applyFill="1" applyAlignment="1">
      <alignment horizontal="left" vertical="center" wrapText="1"/>
    </xf>
    <xf numFmtId="170" fontId="6" fillId="28" borderId="0" xfId="0" applyNumberFormat="1" applyFont="1" applyFill="1" applyAlignment="1">
      <alignment horizontal="center" vertical="center" wrapText="1"/>
    </xf>
    <xf numFmtId="170" fontId="6" fillId="28" borderId="0" xfId="0" applyNumberFormat="1" applyFont="1" applyFill="1" applyAlignment="1">
      <alignment horizontal="right" vertical="center" wrapText="1"/>
    </xf>
    <xf numFmtId="0" fontId="6" fillId="28" borderId="0" xfId="0" applyFont="1" applyFill="1" applyAlignment="1">
      <alignment vertical="center" wrapText="1"/>
    </xf>
    <xf numFmtId="0" fontId="6" fillId="28" borderId="0" xfId="0" applyFont="1" applyFill="1" applyAlignment="1">
      <alignment horizontal="center" vertical="center"/>
    </xf>
    <xf numFmtId="177" fontId="73" fillId="28" borderId="3" xfId="0" applyNumberFormat="1" applyFont="1" applyFill="1" applyBorder="1" applyAlignment="1">
      <alignment horizontal="center" vertical="center" wrapText="1"/>
    </xf>
    <xf numFmtId="178" fontId="73" fillId="28" borderId="3" xfId="0" applyNumberFormat="1" applyFont="1" applyFill="1" applyBorder="1" applyAlignment="1">
      <alignment horizontal="center" vertical="center" wrapText="1"/>
    </xf>
    <xf numFmtId="173" fontId="85" fillId="28" borderId="3" xfId="0" applyNumberFormat="1" applyFont="1" applyFill="1" applyBorder="1" applyAlignment="1">
      <alignment horizontal="center" vertical="center" wrapText="1"/>
    </xf>
    <xf numFmtId="179" fontId="95" fillId="28" borderId="3" xfId="0" applyNumberFormat="1" applyFont="1" applyFill="1" applyBorder="1" applyAlignment="1">
      <alignment horizontal="center" vertical="center" wrapText="1"/>
    </xf>
    <xf numFmtId="179" fontId="71" fillId="28" borderId="3" xfId="0" applyNumberFormat="1" applyFont="1" applyFill="1" applyBorder="1" applyAlignment="1">
      <alignment horizontal="center" vertical="center" wrapText="1"/>
    </xf>
    <xf numFmtId="0" fontId="96" fillId="28" borderId="0" xfId="0" applyFont="1" applyFill="1" applyAlignment="1">
      <alignment horizontal="center" wrapText="1"/>
    </xf>
    <xf numFmtId="0" fontId="70" fillId="28" borderId="0" xfId="0" applyFont="1" applyFill="1"/>
    <xf numFmtId="0" fontId="96" fillId="28" borderId="0" xfId="0" applyFont="1" applyFill="1" applyAlignment="1">
      <alignment horizontal="center"/>
    </xf>
    <xf numFmtId="0" fontId="67" fillId="28" borderId="0" xfId="0" applyFont="1" applyFill="1"/>
    <xf numFmtId="0" fontId="97" fillId="28" borderId="0" xfId="0" applyFont="1" applyFill="1" applyAlignment="1">
      <alignment horizontal="center" wrapText="1"/>
    </xf>
    <xf numFmtId="0" fontId="97" fillId="28" borderId="0" xfId="0" applyFont="1" applyFill="1" applyAlignment="1">
      <alignment horizontal="center"/>
    </xf>
    <xf numFmtId="173" fontId="78" fillId="28" borderId="3" xfId="0" applyNumberFormat="1" applyFont="1" applyFill="1" applyBorder="1" applyAlignment="1">
      <alignment horizontal="left" vertical="center" wrapText="1"/>
    </xf>
    <xf numFmtId="173" fontId="66" fillId="28" borderId="3" xfId="0" applyNumberFormat="1" applyFont="1" applyFill="1" applyBorder="1" applyAlignment="1">
      <alignment horizontal="left" vertical="center" wrapText="1"/>
    </xf>
    <xf numFmtId="179" fontId="71" fillId="28" borderId="3" xfId="206" applyNumberFormat="1" applyFont="1" applyFill="1" applyBorder="1" applyAlignment="1">
      <alignment horizontal="right" vertical="center" wrapText="1"/>
    </xf>
    <xf numFmtId="179" fontId="73" fillId="28" borderId="3" xfId="0" applyNumberFormat="1" applyFont="1" applyFill="1" applyBorder="1" applyAlignment="1">
      <alignment horizontal="center" vertical="center" wrapText="1"/>
    </xf>
    <xf numFmtId="179" fontId="73" fillId="28" borderId="3" xfId="0" applyNumberFormat="1" applyFont="1" applyFill="1" applyBorder="1" applyAlignment="1">
      <alignment horizontal="right" vertical="center" wrapText="1"/>
    </xf>
    <xf numFmtId="179" fontId="72" fillId="28" borderId="3" xfId="0" applyNumberFormat="1" applyFont="1" applyFill="1" applyBorder="1" applyAlignment="1">
      <alignment horizontal="center" vertical="center" wrapText="1"/>
    </xf>
    <xf numFmtId="179" fontId="72" fillId="28" borderId="3" xfId="0" applyNumberFormat="1" applyFont="1" applyFill="1" applyBorder="1" applyAlignment="1">
      <alignment horizontal="right" vertical="center" wrapText="1"/>
    </xf>
    <xf numFmtId="173" fontId="71" fillId="28" borderId="3" xfId="0" applyNumberFormat="1" applyFont="1" applyFill="1" applyBorder="1" applyAlignment="1">
      <alignment horizontal="center" vertical="center" wrapText="1"/>
    </xf>
    <xf numFmtId="169" fontId="71" fillId="28" borderId="3" xfId="206" applyNumberFormat="1" applyFont="1" applyFill="1" applyBorder="1" applyAlignment="1">
      <alignment horizontal="right" vertical="center" wrapText="1"/>
    </xf>
    <xf numFmtId="169" fontId="95" fillId="28" borderId="3" xfId="206" applyNumberFormat="1" applyFont="1" applyFill="1" applyBorder="1" applyAlignment="1">
      <alignment horizontal="right" vertical="center" wrapText="1"/>
    </xf>
    <xf numFmtId="0" fontId="75" fillId="28" borderId="0" xfId="0" applyFont="1" applyFill="1"/>
    <xf numFmtId="0" fontId="66" fillId="28" borderId="0" xfId="0" applyFont="1" applyFill="1" applyAlignment="1">
      <alignment horizontal="center" vertical="top"/>
    </xf>
    <xf numFmtId="0" fontId="6" fillId="28" borderId="0" xfId="0" applyFont="1" applyFill="1" applyAlignment="1">
      <alignment vertical="top"/>
    </xf>
    <xf numFmtId="0" fontId="66" fillId="28" borderId="0" xfId="0" applyFont="1" applyFill="1" applyAlignment="1">
      <alignment vertical="top"/>
    </xf>
    <xf numFmtId="0" fontId="94" fillId="28" borderId="0" xfId="0" applyFont="1" applyFill="1" applyAlignment="1">
      <alignment vertical="top"/>
    </xf>
    <xf numFmtId="0" fontId="7" fillId="28" borderId="0" xfId="0" applyFont="1" applyFill="1" applyAlignment="1">
      <alignment vertical="top"/>
    </xf>
    <xf numFmtId="0" fontId="80" fillId="28" borderId="0" xfId="0" applyFont="1" applyFill="1" applyAlignment="1">
      <alignment vertical="top"/>
    </xf>
    <xf numFmtId="0" fontId="66" fillId="28" borderId="0" xfId="0" applyFont="1" applyFill="1"/>
    <xf numFmtId="0" fontId="66" fillId="28" borderId="3" xfId="0" applyFont="1" applyFill="1" applyBorder="1" applyAlignment="1">
      <alignment horizontal="right" vertical="center"/>
    </xf>
    <xf numFmtId="169" fontId="75" fillId="28" borderId="3" xfId="0" applyNumberFormat="1" applyFont="1" applyFill="1" applyBorder="1" applyAlignment="1">
      <alignment horizontal="right" vertical="center"/>
    </xf>
    <xf numFmtId="177" fontId="75" fillId="28" borderId="3" xfId="0" applyNumberFormat="1" applyFont="1" applyFill="1" applyBorder="1" applyAlignment="1">
      <alignment horizontal="right" vertical="center" wrapText="1"/>
    </xf>
    <xf numFmtId="178" fontId="75" fillId="28" borderId="3" xfId="0" applyNumberFormat="1" applyFont="1" applyFill="1" applyBorder="1" applyAlignment="1">
      <alignment horizontal="right" vertical="center" wrapText="1"/>
    </xf>
    <xf numFmtId="177" fontId="74" fillId="28" borderId="3" xfId="0" applyNumberFormat="1" applyFont="1" applyFill="1" applyBorder="1" applyAlignment="1">
      <alignment horizontal="right" vertical="center" wrapText="1"/>
    </xf>
    <xf numFmtId="169" fontId="74" fillId="28" borderId="3" xfId="0" applyNumberFormat="1" applyFont="1" applyFill="1" applyBorder="1" applyAlignment="1">
      <alignment horizontal="right" vertical="center"/>
    </xf>
    <xf numFmtId="0" fontId="75" fillId="28" borderId="0" xfId="0" applyFont="1" applyFill="1" applyAlignment="1">
      <alignment horizontal="right"/>
    </xf>
    <xf numFmtId="169" fontId="75" fillId="28" borderId="0" xfId="0" applyNumberFormat="1" applyFont="1" applyFill="1" applyAlignment="1">
      <alignment horizontal="right"/>
    </xf>
    <xf numFmtId="0" fontId="78" fillId="28" borderId="0" xfId="0" applyFont="1" applyFill="1" applyAlignment="1">
      <alignment horizontal="left" vertical="top"/>
    </xf>
    <xf numFmtId="0" fontId="93" fillId="28" borderId="0" xfId="0" applyFont="1" applyFill="1" applyAlignment="1">
      <alignment vertical="top"/>
    </xf>
    <xf numFmtId="49" fontId="66" fillId="28" borderId="3" xfId="0" quotePrefix="1" applyNumberFormat="1" applyFont="1" applyFill="1" applyBorder="1" applyAlignment="1">
      <alignment horizontal="center" vertical="center"/>
    </xf>
    <xf numFmtId="0" fontId="74" fillId="28" borderId="3" xfId="0" applyFont="1" applyFill="1" applyBorder="1" applyAlignment="1">
      <alignment horizontal="center" vertical="center" wrapText="1" shrinkToFit="1"/>
    </xf>
    <xf numFmtId="0" fontId="78" fillId="28" borderId="0" xfId="0" applyFont="1" applyFill="1" applyAlignment="1">
      <alignment vertical="center"/>
    </xf>
    <xf numFmtId="173" fontId="72" fillId="28" borderId="3" xfId="0" applyNumberFormat="1" applyFont="1" applyFill="1" applyBorder="1" applyAlignment="1">
      <alignment horizontal="center" vertical="center" wrapText="1"/>
    </xf>
    <xf numFmtId="170" fontId="70" fillId="28" borderId="0" xfId="0" applyNumberFormat="1" applyFont="1" applyFill="1" applyAlignment="1">
      <alignment horizontal="center" wrapText="1"/>
    </xf>
    <xf numFmtId="0" fontId="74" fillId="28" borderId="3" xfId="0" applyFont="1" applyFill="1" applyBorder="1" applyAlignment="1">
      <alignment horizontal="left" vertical="center" wrapText="1"/>
    </xf>
    <xf numFmtId="170" fontId="7" fillId="28" borderId="0" xfId="0" applyNumberFormat="1" applyFont="1" applyFill="1" applyAlignment="1">
      <alignment horizontal="center" wrapText="1"/>
    </xf>
    <xf numFmtId="0" fontId="93" fillId="28" borderId="0" xfId="0" applyFont="1" applyFill="1" applyAlignment="1">
      <alignment horizontal="center" vertical="top"/>
    </xf>
    <xf numFmtId="0" fontId="5" fillId="28" borderId="0" xfId="0" applyFont="1" applyFill="1" applyAlignment="1">
      <alignment horizontal="center" vertical="center" wrapText="1"/>
    </xf>
    <xf numFmtId="0" fontId="80" fillId="28" borderId="0" xfId="0" applyFont="1" applyFill="1" applyAlignment="1">
      <alignment horizontal="center" vertical="top"/>
    </xf>
    <xf numFmtId="170" fontId="6" fillId="28" borderId="0" xfId="0" applyNumberFormat="1" applyFont="1" applyFill="1" applyAlignment="1">
      <alignment horizontal="center" wrapText="1"/>
    </xf>
    <xf numFmtId="0" fontId="66" fillId="28" borderId="0" xfId="0" applyFont="1" applyFill="1" applyAlignment="1">
      <alignment horizontal="center"/>
    </xf>
    <xf numFmtId="0" fontId="66" fillId="28" borderId="3" xfId="0" applyFont="1" applyFill="1" applyBorder="1" applyAlignment="1">
      <alignment horizontal="center" vertical="center" wrapText="1"/>
    </xf>
    <xf numFmtId="0" fontId="75" fillId="28" borderId="3" xfId="0" applyFont="1" applyFill="1" applyBorder="1" applyAlignment="1">
      <alignment horizontal="left" vertical="center" wrapText="1"/>
    </xf>
    <xf numFmtId="0" fontId="75" fillId="28" borderId="3" xfId="0" applyFont="1" applyFill="1" applyBorder="1" applyAlignment="1">
      <alignment horizontal="center" vertical="center" wrapText="1"/>
    </xf>
    <xf numFmtId="0" fontId="78" fillId="28" borderId="0" xfId="0" applyFont="1" applyFill="1" applyAlignment="1">
      <alignment horizontal="center" vertical="center" wrapText="1"/>
    </xf>
    <xf numFmtId="0" fontId="66" fillId="28" borderId="0" xfId="0" applyFont="1" applyFill="1" applyAlignment="1">
      <alignment horizontal="center" vertical="center" wrapText="1"/>
    </xf>
    <xf numFmtId="0" fontId="75" fillId="28" borderId="14" xfId="0" applyFont="1" applyFill="1" applyBorder="1" applyAlignment="1">
      <alignment horizontal="center" vertical="center" wrapText="1"/>
    </xf>
    <xf numFmtId="4" fontId="66" fillId="28" borderId="0" xfId="0" applyNumberFormat="1" applyFont="1" applyFill="1" applyAlignment="1">
      <alignment horizontal="center" vertical="center"/>
    </xf>
    <xf numFmtId="0" fontId="66" fillId="28" borderId="0" xfId="0" applyFont="1" applyFill="1" applyAlignment="1">
      <alignment vertical="center" wrapText="1"/>
    </xf>
    <xf numFmtId="0" fontId="6" fillId="28" borderId="14" xfId="0" applyFont="1" applyFill="1" applyBorder="1" applyAlignment="1">
      <alignment horizontal="center" vertical="center" wrapText="1"/>
    </xf>
    <xf numFmtId="0" fontId="66" fillId="28" borderId="0" xfId="245" applyFont="1" applyFill="1" applyAlignment="1">
      <alignment vertical="center"/>
    </xf>
    <xf numFmtId="0" fontId="78" fillId="28" borderId="0" xfId="245" applyFont="1" applyFill="1" applyAlignment="1">
      <alignment horizontal="right" vertical="center"/>
    </xf>
    <xf numFmtId="0" fontId="66" fillId="28" borderId="3" xfId="245" applyFont="1" applyFill="1" applyBorder="1" applyAlignment="1">
      <alignment horizontal="center" vertical="center" wrapText="1"/>
    </xf>
    <xf numFmtId="0" fontId="78" fillId="28" borderId="0" xfId="245" applyFont="1" applyFill="1" applyAlignment="1">
      <alignment vertical="center"/>
    </xf>
    <xf numFmtId="0" fontId="67" fillId="28" borderId="0" xfId="0" applyFont="1" applyFill="1" applyAlignment="1">
      <alignment horizontal="right" vertical="center"/>
    </xf>
    <xf numFmtId="0" fontId="70" fillId="28" borderId="3" xfId="0" applyFont="1" applyFill="1" applyBorder="1" applyAlignment="1">
      <alignment horizontal="center" vertical="center" wrapText="1"/>
    </xf>
    <xf numFmtId="0" fontId="78" fillId="28" borderId="3" xfId="0" applyFont="1" applyFill="1" applyBorder="1" applyAlignment="1">
      <alignment horizontal="left" vertical="center" wrapText="1"/>
    </xf>
    <xf numFmtId="0" fontId="78" fillId="28" borderId="3" xfId="0" applyFont="1" applyFill="1" applyBorder="1" applyAlignment="1">
      <alignment horizontal="center" vertical="center" wrapText="1"/>
    </xf>
    <xf numFmtId="0" fontId="85" fillId="28" borderId="3" xfId="0" applyFont="1" applyFill="1" applyBorder="1" applyAlignment="1">
      <alignment horizontal="left" vertical="center" wrapText="1"/>
    </xf>
    <xf numFmtId="0" fontId="85" fillId="28" borderId="3" xfId="0" applyFont="1" applyFill="1" applyBorder="1" applyAlignment="1">
      <alignment horizontal="center" vertical="center" wrapText="1"/>
    </xf>
    <xf numFmtId="0" fontId="66" fillId="28" borderId="3" xfId="0" applyFont="1" applyFill="1" applyBorder="1" applyAlignment="1">
      <alignment horizontal="left" vertical="center"/>
    </xf>
    <xf numFmtId="0" fontId="80" fillId="28" borderId="3" xfId="0" applyFont="1" applyFill="1" applyBorder="1" applyAlignment="1">
      <alignment horizontal="left" vertical="center" wrapText="1"/>
    </xf>
    <xf numFmtId="0" fontId="85" fillId="28" borderId="3" xfId="0" quotePrefix="1" applyFont="1" applyFill="1" applyBorder="1" applyAlignment="1">
      <alignment horizontal="center" vertical="center"/>
    </xf>
    <xf numFmtId="0" fontId="66" fillId="28" borderId="3" xfId="0" quotePrefix="1" applyFont="1" applyFill="1" applyBorder="1" applyAlignment="1">
      <alignment horizontal="center" vertical="center"/>
    </xf>
    <xf numFmtId="170" fontId="66" fillId="28" borderId="0" xfId="0" applyNumberFormat="1" applyFont="1" applyFill="1" applyAlignment="1">
      <alignment horizontal="center" vertical="center" wrapText="1"/>
    </xf>
    <xf numFmtId="170" fontId="66" fillId="28" borderId="0" xfId="0" applyNumberFormat="1" applyFont="1" applyFill="1" applyAlignment="1">
      <alignment horizontal="right" vertical="center" wrapText="1"/>
    </xf>
    <xf numFmtId="0" fontId="81" fillId="28" borderId="0" xfId="0" applyFont="1" applyFill="1"/>
    <xf numFmtId="0" fontId="82" fillId="28" borderId="0" xfId="0" applyFont="1" applyFill="1" applyAlignment="1">
      <alignment vertical="top"/>
    </xf>
    <xf numFmtId="0" fontId="80" fillId="28" borderId="0" xfId="0" applyFont="1" applyFill="1" applyAlignment="1">
      <alignment horizontal="center" wrapText="1"/>
    </xf>
    <xf numFmtId="0" fontId="80" fillId="28" borderId="14" xfId="0" applyFont="1" applyFill="1" applyBorder="1" applyAlignment="1">
      <alignment horizontal="center" vertical="center"/>
    </xf>
    <xf numFmtId="0" fontId="80" fillId="28" borderId="14" xfId="0" applyFont="1" applyFill="1" applyBorder="1" applyAlignment="1">
      <alignment horizontal="center" vertical="center" wrapText="1"/>
    </xf>
    <xf numFmtId="0" fontId="80" fillId="28" borderId="14" xfId="0" applyFont="1" applyFill="1" applyBorder="1" applyAlignment="1">
      <alignment horizontal="center" vertical="center" wrapText="1" shrinkToFit="1"/>
    </xf>
    <xf numFmtId="0" fontId="80" fillId="28" borderId="3" xfId="0" applyFont="1" applyFill="1" applyBorder="1" applyAlignment="1">
      <alignment horizontal="center" vertical="center"/>
    </xf>
    <xf numFmtId="0" fontId="80" fillId="28" borderId="3" xfId="0" applyFont="1" applyFill="1" applyBorder="1" applyAlignment="1">
      <alignment horizontal="center" vertical="center" wrapText="1"/>
    </xf>
    <xf numFmtId="0" fontId="88" fillId="28" borderId="3" xfId="0" applyFont="1" applyFill="1" applyBorder="1" applyAlignment="1">
      <alignment horizontal="left" vertical="center" wrapText="1"/>
    </xf>
    <xf numFmtId="0" fontId="88" fillId="28" borderId="3" xfId="0" applyFont="1" applyFill="1" applyBorder="1" applyAlignment="1">
      <alignment horizontal="center" vertical="center" wrapText="1"/>
    </xf>
    <xf numFmtId="0" fontId="99" fillId="28" borderId="3" xfId="0" applyFont="1" applyFill="1" applyBorder="1" applyAlignment="1">
      <alignment horizontal="left" vertical="center" wrapText="1"/>
    </xf>
    <xf numFmtId="0" fontId="99" fillId="28" borderId="3" xfId="0" applyFont="1" applyFill="1" applyBorder="1" applyAlignment="1">
      <alignment horizontal="center" vertical="center" wrapText="1"/>
    </xf>
    <xf numFmtId="0" fontId="89" fillId="28" borderId="3" xfId="0" applyFont="1" applyFill="1" applyBorder="1" applyAlignment="1">
      <alignment horizontal="center" vertical="center" wrapText="1"/>
    </xf>
    <xf numFmtId="0" fontId="89" fillId="28" borderId="3" xfId="0" applyFont="1" applyFill="1" applyBorder="1" applyAlignment="1">
      <alignment horizontal="left" vertical="center" wrapText="1"/>
    </xf>
    <xf numFmtId="0" fontId="89" fillId="28" borderId="3" xfId="0" quotePrefix="1" applyFont="1" applyFill="1" applyBorder="1" applyAlignment="1">
      <alignment horizontal="center" vertical="center"/>
    </xf>
    <xf numFmtId="0" fontId="80" fillId="28" borderId="3" xfId="0" applyFont="1" applyFill="1" applyBorder="1" applyAlignment="1">
      <alignment horizontal="left" vertical="center"/>
    </xf>
    <xf numFmtId="173" fontId="73" fillId="28" borderId="3" xfId="0" applyNumberFormat="1" applyFont="1" applyFill="1" applyBorder="1" applyAlignment="1">
      <alignment horizontal="center" vertical="center" wrapText="1"/>
    </xf>
    <xf numFmtId="173" fontId="88" fillId="28" borderId="3" xfId="0" applyNumberFormat="1" applyFont="1" applyFill="1" applyBorder="1" applyAlignment="1">
      <alignment horizontal="right" vertical="center" wrapText="1"/>
    </xf>
    <xf numFmtId="173" fontId="99" fillId="28" borderId="3" xfId="0" applyNumberFormat="1" applyFont="1" applyFill="1" applyBorder="1" applyAlignment="1">
      <alignment horizontal="right" vertical="center" wrapText="1"/>
    </xf>
    <xf numFmtId="173" fontId="80" fillId="28" borderId="3" xfId="0" applyNumberFormat="1" applyFont="1" applyFill="1" applyBorder="1" applyAlignment="1">
      <alignment horizontal="right" vertical="center" wrapText="1"/>
    </xf>
    <xf numFmtId="179" fontId="80" fillId="28" borderId="3" xfId="0" applyNumberFormat="1" applyFont="1" applyFill="1" applyBorder="1" applyAlignment="1">
      <alignment horizontal="right" vertical="center" wrapText="1"/>
    </xf>
    <xf numFmtId="178" fontId="72" fillId="28" borderId="3" xfId="206" applyNumberFormat="1" applyFont="1" applyFill="1" applyBorder="1" applyAlignment="1">
      <alignment horizontal="right" vertical="center" wrapText="1"/>
    </xf>
    <xf numFmtId="178" fontId="100" fillId="28" borderId="3" xfId="0" applyNumberFormat="1" applyFont="1" applyFill="1" applyBorder="1" applyAlignment="1">
      <alignment horizontal="center" wrapText="1"/>
    </xf>
    <xf numFmtId="177" fontId="74" fillId="28" borderId="3" xfId="0" applyNumberFormat="1" applyFont="1" applyFill="1" applyBorder="1" applyAlignment="1">
      <alignment horizontal="center" vertical="center" wrapText="1"/>
    </xf>
    <xf numFmtId="177" fontId="75" fillId="28" borderId="3" xfId="0" applyNumberFormat="1" applyFont="1" applyFill="1" applyBorder="1" applyAlignment="1">
      <alignment horizontal="center" vertical="center" wrapText="1"/>
    </xf>
    <xf numFmtId="177" fontId="74" fillId="28" borderId="3" xfId="0" applyNumberFormat="1" applyFont="1" applyFill="1" applyBorder="1" applyAlignment="1">
      <alignment vertical="center" wrapText="1"/>
    </xf>
    <xf numFmtId="177" fontId="72" fillId="28" borderId="3" xfId="0" applyNumberFormat="1" applyFont="1" applyFill="1" applyBorder="1" applyAlignment="1">
      <alignment vertical="center" wrapText="1"/>
    </xf>
    <xf numFmtId="173" fontId="5" fillId="28" borderId="3" xfId="0" applyNumberFormat="1" applyFont="1" applyFill="1" applyBorder="1" applyAlignment="1">
      <alignment horizontal="center" vertical="center" wrapText="1"/>
    </xf>
    <xf numFmtId="49" fontId="78" fillId="28" borderId="3" xfId="0" quotePrefix="1" applyNumberFormat="1" applyFont="1" applyFill="1" applyBorder="1" applyAlignment="1">
      <alignment horizontal="center" vertical="center"/>
    </xf>
    <xf numFmtId="178" fontId="75" fillId="28" borderId="3" xfId="206" applyNumberFormat="1" applyFont="1" applyFill="1" applyBorder="1" applyAlignment="1">
      <alignment horizontal="right" vertical="center" wrapText="1"/>
    </xf>
    <xf numFmtId="0" fontId="80" fillId="28" borderId="3" xfId="353" applyFont="1" applyFill="1" applyBorder="1"/>
    <xf numFmtId="0" fontId="80" fillId="28" borderId="3" xfId="0" applyFont="1" applyFill="1" applyBorder="1"/>
    <xf numFmtId="0" fontId="80" fillId="28" borderId="0" xfId="0" applyFont="1" applyFill="1" applyAlignment="1">
      <alignment wrapText="1"/>
    </xf>
    <xf numFmtId="173" fontId="78" fillId="28" borderId="3" xfId="0" applyNumberFormat="1" applyFont="1" applyFill="1" applyBorder="1" applyAlignment="1">
      <alignment horizontal="right" vertical="center" wrapText="1"/>
    </xf>
    <xf numFmtId="3" fontId="75" fillId="28" borderId="3" xfId="0" applyNumberFormat="1" applyFont="1" applyFill="1" applyBorder="1" applyAlignment="1">
      <alignment horizontal="right" vertical="center" wrapText="1"/>
    </xf>
    <xf numFmtId="177" fontId="7" fillId="28" borderId="3" xfId="0" applyNumberFormat="1" applyFont="1" applyFill="1" applyBorder="1" applyAlignment="1">
      <alignment horizontal="right" wrapText="1"/>
    </xf>
    <xf numFmtId="177" fontId="80" fillId="28" borderId="3" xfId="0" applyNumberFormat="1" applyFont="1" applyFill="1" applyBorder="1" applyAlignment="1">
      <alignment horizontal="center" wrapText="1"/>
    </xf>
    <xf numFmtId="177" fontId="7" fillId="28" borderId="3" xfId="0" applyNumberFormat="1" applyFont="1" applyFill="1" applyBorder="1" applyAlignment="1">
      <alignment wrapText="1"/>
    </xf>
    <xf numFmtId="177" fontId="7" fillId="28" borderId="3" xfId="0" applyNumberFormat="1" applyFont="1" applyFill="1" applyBorder="1"/>
    <xf numFmtId="177" fontId="101" fillId="28" borderId="3" xfId="0" applyNumberFormat="1" applyFont="1" applyFill="1" applyBorder="1" applyAlignment="1">
      <alignment horizontal="center" wrapText="1"/>
    </xf>
    <xf numFmtId="177" fontId="101" fillId="28" borderId="3" xfId="0" applyNumberFormat="1" applyFont="1" applyFill="1" applyBorder="1" applyAlignment="1">
      <alignment horizontal="right" wrapText="1"/>
    </xf>
    <xf numFmtId="177" fontId="7" fillId="28" borderId="3" xfId="0" applyNumberFormat="1" applyFont="1" applyFill="1" applyBorder="1" applyAlignment="1">
      <alignment horizontal="right" vertical="center" wrapText="1"/>
    </xf>
    <xf numFmtId="177" fontId="76" fillId="28" borderId="3" xfId="0" applyNumberFormat="1" applyFont="1" applyFill="1" applyBorder="1" applyAlignment="1">
      <alignment horizontal="center" wrapText="1"/>
    </xf>
    <xf numFmtId="179" fontId="95" fillId="28" borderId="3" xfId="206" applyNumberFormat="1" applyFont="1" applyFill="1" applyBorder="1" applyAlignment="1">
      <alignment horizontal="right" vertical="center" wrapText="1"/>
    </xf>
    <xf numFmtId="179" fontId="100" fillId="28" borderId="3" xfId="0" applyNumberFormat="1" applyFont="1" applyFill="1" applyBorder="1" applyAlignment="1">
      <alignment horizontal="right" vertical="center" wrapText="1"/>
    </xf>
    <xf numFmtId="179" fontId="102" fillId="28" borderId="3" xfId="0" applyNumberFormat="1" applyFont="1" applyFill="1" applyBorder="1" applyAlignment="1">
      <alignment horizontal="right" vertical="center" wrapText="1"/>
    </xf>
    <xf numFmtId="169" fontId="72" fillId="28" borderId="3" xfId="206" applyNumberFormat="1" applyFont="1" applyFill="1" applyBorder="1" applyAlignment="1">
      <alignment horizontal="right" vertical="center" wrapText="1"/>
    </xf>
    <xf numFmtId="0" fontId="69" fillId="28" borderId="0" xfId="0" applyFont="1" applyFill="1" applyAlignment="1">
      <alignment horizontal="left" vertical="center"/>
    </xf>
    <xf numFmtId="3" fontId="74" fillId="28" borderId="0" xfId="0" applyNumberFormat="1" applyFont="1" applyFill="1" applyAlignment="1">
      <alignment horizontal="center" vertical="center" wrapText="1"/>
    </xf>
    <xf numFmtId="3" fontId="74" fillId="28" borderId="0" xfId="0" applyNumberFormat="1" applyFont="1" applyFill="1" applyAlignment="1">
      <alignment horizontal="left" vertical="center" wrapText="1"/>
    </xf>
    <xf numFmtId="177" fontId="74" fillId="28" borderId="0" xfId="0" applyNumberFormat="1" applyFont="1" applyFill="1" applyAlignment="1">
      <alignment horizontal="center" vertical="center" wrapText="1"/>
    </xf>
    <xf numFmtId="0" fontId="74" fillId="28" borderId="0" xfId="0" applyFont="1" applyFill="1" applyAlignment="1">
      <alignment horizontal="left"/>
    </xf>
    <xf numFmtId="3" fontId="6" fillId="28" borderId="0" xfId="0" applyNumberFormat="1" applyFont="1" applyFill="1" applyAlignment="1">
      <alignment horizontal="center" vertical="center" wrapText="1"/>
    </xf>
    <xf numFmtId="0" fontId="6" fillId="28" borderId="0" xfId="0" applyFont="1" applyFill="1" applyAlignment="1">
      <alignment horizontal="left" vertical="center" wrapText="1" shrinkToFit="1"/>
    </xf>
    <xf numFmtId="0" fontId="6" fillId="28" borderId="0" xfId="0" applyFont="1" applyFill="1" applyAlignment="1">
      <alignment horizontal="right" vertical="center"/>
    </xf>
    <xf numFmtId="3" fontId="6" fillId="28" borderId="18" xfId="0" applyNumberFormat="1" applyFont="1" applyFill="1" applyBorder="1" applyAlignment="1">
      <alignment vertical="center" wrapText="1"/>
    </xf>
    <xf numFmtId="169" fontId="5" fillId="28" borderId="0" xfId="0" applyNumberFormat="1" applyFont="1" applyFill="1" applyAlignment="1">
      <alignment horizontal="right" vertical="center" wrapText="1"/>
    </xf>
    <xf numFmtId="169" fontId="5" fillId="28" borderId="0" xfId="0" applyNumberFormat="1" applyFont="1" applyFill="1" applyAlignment="1">
      <alignment horizontal="center" vertical="center" wrapText="1"/>
    </xf>
    <xf numFmtId="170" fontId="5" fillId="28" borderId="0" xfId="0" applyNumberFormat="1" applyFont="1" applyFill="1" applyAlignment="1">
      <alignment horizontal="center" vertical="center" wrapText="1"/>
    </xf>
    <xf numFmtId="170" fontId="5" fillId="28" borderId="0" xfId="0" applyNumberFormat="1" applyFont="1" applyFill="1" applyAlignment="1">
      <alignment horizontal="center" vertical="center"/>
    </xf>
    <xf numFmtId="170" fontId="5" fillId="28" borderId="0" xfId="0" applyNumberFormat="1" applyFont="1" applyFill="1" applyAlignment="1">
      <alignment vertical="center"/>
    </xf>
    <xf numFmtId="0" fontId="5" fillId="28" borderId="0" xfId="0" applyFont="1" applyFill="1" applyAlignment="1">
      <alignment horizontal="left" vertical="center"/>
    </xf>
    <xf numFmtId="0" fontId="68" fillId="28" borderId="0" xfId="0" applyFont="1" applyFill="1" applyAlignment="1">
      <alignment horizontal="left" vertical="center"/>
    </xf>
    <xf numFmtId="0" fontId="70" fillId="28" borderId="3" xfId="0" applyFont="1" applyFill="1" applyBorder="1" applyAlignment="1">
      <alignment horizontal="center" vertical="center" wrapText="1" shrinkToFit="1"/>
    </xf>
    <xf numFmtId="3" fontId="70" fillId="28" borderId="3" xfId="0" applyNumberFormat="1" applyFont="1" applyFill="1" applyBorder="1" applyAlignment="1">
      <alignment horizontal="center" vertical="center" wrapText="1" shrinkToFit="1"/>
    </xf>
    <xf numFmtId="0" fontId="5" fillId="28" borderId="0" xfId="0" applyFont="1" applyFill="1" applyAlignment="1">
      <alignment horizontal="left" vertical="center" wrapText="1"/>
    </xf>
    <xf numFmtId="0" fontId="5" fillId="28" borderId="13" xfId="0" applyFont="1" applyFill="1" applyBorder="1" applyAlignment="1">
      <alignment horizontal="left" vertical="center" wrapText="1"/>
    </xf>
    <xf numFmtId="0" fontId="6" fillId="28" borderId="13" xfId="0" applyFont="1" applyFill="1" applyBorder="1" applyAlignment="1">
      <alignment horizontal="right" vertical="center" wrapText="1"/>
    </xf>
    <xf numFmtId="0" fontId="7" fillId="28" borderId="14" xfId="0" applyFont="1" applyFill="1" applyBorder="1" applyAlignment="1">
      <alignment horizontal="center" vertical="center" wrapText="1"/>
    </xf>
    <xf numFmtId="0" fontId="7" fillId="28" borderId="0" xfId="0" applyFont="1" applyFill="1" applyAlignment="1">
      <alignment vertical="center"/>
    </xf>
    <xf numFmtId="0" fontId="7" fillId="28" borderId="3" xfId="0" applyFont="1" applyFill="1" applyBorder="1" applyAlignment="1">
      <alignment horizontal="center" vertical="center"/>
    </xf>
    <xf numFmtId="0" fontId="7" fillId="28" borderId="3" xfId="0" applyFont="1" applyFill="1" applyBorder="1" applyAlignment="1">
      <alignment horizontal="center" vertical="center" wrapText="1"/>
    </xf>
    <xf numFmtId="0" fontId="103" fillId="28" borderId="0" xfId="0" applyFont="1" applyFill="1" applyAlignment="1">
      <alignment horizontal="center" vertical="center"/>
    </xf>
    <xf numFmtId="49" fontId="70" fillId="0" borderId="3" xfId="0" applyNumberFormat="1" applyFont="1" applyBorder="1" applyAlignment="1">
      <alignment horizontal="left" vertical="center" wrapText="1"/>
    </xf>
    <xf numFmtId="0" fontId="67" fillId="28" borderId="3" xfId="0" applyFont="1" applyFill="1" applyBorder="1" applyAlignment="1">
      <alignment horizontal="left" vertical="center"/>
    </xf>
    <xf numFmtId="0" fontId="5" fillId="28" borderId="0" xfId="0" applyFont="1" applyFill="1" applyAlignment="1">
      <alignment horizontal="center" vertical="center"/>
    </xf>
    <xf numFmtId="0" fontId="104" fillId="28" borderId="0" xfId="0" applyFont="1" applyFill="1" applyAlignment="1">
      <alignment vertical="center"/>
    </xf>
    <xf numFmtId="0" fontId="5" fillId="28" borderId="0" xfId="0" applyFont="1" applyFill="1" applyAlignment="1">
      <alignment horizontal="right" vertical="center"/>
    </xf>
    <xf numFmtId="179" fontId="73" fillId="28" borderId="0" xfId="0" applyNumberFormat="1" applyFont="1" applyFill="1" applyAlignment="1">
      <alignment horizontal="center" vertical="center" wrapText="1"/>
    </xf>
    <xf numFmtId="177" fontId="7" fillId="29" borderId="3" xfId="0" applyNumberFormat="1" applyFont="1" applyFill="1" applyBorder="1" applyAlignment="1">
      <alignment horizontal="right" wrapText="1"/>
    </xf>
    <xf numFmtId="173" fontId="106" fillId="28" borderId="3" xfId="0" applyNumberFormat="1" applyFont="1" applyFill="1" applyBorder="1" applyAlignment="1">
      <alignment horizontal="center" vertical="center" wrapText="1"/>
    </xf>
    <xf numFmtId="0" fontId="77" fillId="28" borderId="0" xfId="0" applyFont="1" applyFill="1" applyAlignment="1">
      <alignment horizontal="center" vertical="center"/>
    </xf>
    <xf numFmtId="0" fontId="66" fillId="28" borderId="0" xfId="0" applyFont="1" applyFill="1" applyAlignment="1">
      <alignment horizontal="center" vertical="top"/>
    </xf>
    <xf numFmtId="170" fontId="70" fillId="28" borderId="0" xfId="0" applyNumberFormat="1" applyFont="1" applyFill="1" applyAlignment="1">
      <alignment horizontal="center" wrapText="1"/>
    </xf>
    <xf numFmtId="0" fontId="69" fillId="28" borderId="0" xfId="0" applyFont="1" applyFill="1" applyAlignment="1">
      <alignment horizontal="center" vertical="center" wrapText="1"/>
    </xf>
    <xf numFmtId="0" fontId="75" fillId="28" borderId="3" xfId="0" applyFont="1" applyFill="1" applyBorder="1" applyAlignment="1">
      <alignment horizontal="center" vertical="center" wrapText="1"/>
    </xf>
    <xf numFmtId="0" fontId="75" fillId="28" borderId="3" xfId="0" applyFont="1" applyFill="1" applyBorder="1" applyAlignment="1">
      <alignment horizontal="center" vertical="center"/>
    </xf>
    <xf numFmtId="0" fontId="74" fillId="28" borderId="3" xfId="0" applyFont="1" applyFill="1" applyBorder="1" applyAlignment="1">
      <alignment horizontal="left" vertical="center" wrapText="1"/>
    </xf>
    <xf numFmtId="170" fontId="7" fillId="28" borderId="0" xfId="0" applyNumberFormat="1" applyFont="1" applyFill="1" applyAlignment="1">
      <alignment horizontal="center" wrapText="1"/>
    </xf>
    <xf numFmtId="0" fontId="93" fillId="28" borderId="0" xfId="0" applyFont="1" applyFill="1" applyAlignment="1">
      <alignment horizontal="center" vertical="top"/>
    </xf>
    <xf numFmtId="0" fontId="76" fillId="28" borderId="0" xfId="0" applyFont="1" applyFill="1" applyAlignment="1">
      <alignment horizontal="center" vertical="center" wrapText="1"/>
    </xf>
    <xf numFmtId="0" fontId="69" fillId="28" borderId="0" xfId="245" applyFont="1" applyFill="1" applyAlignment="1">
      <alignment horizontal="center" vertical="center"/>
    </xf>
    <xf numFmtId="0" fontId="78" fillId="28" borderId="3" xfId="245" applyFont="1" applyFill="1" applyBorder="1" applyAlignment="1">
      <alignment horizontal="center" vertical="center" wrapText="1"/>
    </xf>
    <xf numFmtId="0" fontId="80" fillId="28" borderId="0" xfId="0" applyFont="1" applyFill="1" applyAlignment="1">
      <alignment horizontal="center" vertical="top"/>
    </xf>
    <xf numFmtId="0" fontId="66" fillId="28" borderId="13" xfId="245" applyFont="1" applyFill="1" applyBorder="1" applyAlignment="1">
      <alignment horizontal="right" vertical="center"/>
    </xf>
    <xf numFmtId="0" fontId="66" fillId="28" borderId="3" xfId="245" applyFont="1" applyFill="1" applyBorder="1" applyAlignment="1">
      <alignment horizontal="center" vertical="center"/>
    </xf>
    <xf numFmtId="0" fontId="66" fillId="28" borderId="3" xfId="245" applyFont="1" applyFill="1" applyBorder="1" applyAlignment="1">
      <alignment horizontal="center" vertical="center" wrapText="1"/>
    </xf>
    <xf numFmtId="0" fontId="66" fillId="28" borderId="3" xfId="0" applyFont="1" applyFill="1" applyBorder="1" applyAlignment="1">
      <alignment horizontal="center" vertical="center" wrapText="1"/>
    </xf>
    <xf numFmtId="170" fontId="6" fillId="28" borderId="0" xfId="0" applyNumberFormat="1" applyFont="1" applyFill="1" applyAlignment="1">
      <alignment horizontal="center" wrapText="1"/>
    </xf>
    <xf numFmtId="0" fontId="70" fillId="28" borderId="14" xfId="0" applyFont="1" applyFill="1" applyBorder="1" applyAlignment="1">
      <alignment horizontal="center" vertical="center"/>
    </xf>
    <xf numFmtId="0" fontId="70" fillId="28" borderId="19" xfId="0" applyFont="1" applyFill="1" applyBorder="1" applyAlignment="1">
      <alignment horizontal="center" vertical="center"/>
    </xf>
    <xf numFmtId="0" fontId="68" fillId="28" borderId="0" xfId="0" applyFont="1" applyFill="1" applyAlignment="1">
      <alignment horizontal="center" vertical="center"/>
    </xf>
    <xf numFmtId="0" fontId="70" fillId="28" borderId="3" xfId="0" applyFont="1" applyFill="1" applyBorder="1" applyAlignment="1">
      <alignment horizontal="center" vertical="center" wrapText="1"/>
    </xf>
    <xf numFmtId="0" fontId="70" fillId="28" borderId="13" xfId="0" applyFont="1" applyFill="1" applyBorder="1" applyAlignment="1">
      <alignment horizontal="right" vertical="center"/>
    </xf>
    <xf numFmtId="0" fontId="75" fillId="28" borderId="3" xfId="245" applyFont="1" applyFill="1" applyBorder="1" applyAlignment="1">
      <alignment horizontal="center" vertical="center"/>
    </xf>
    <xf numFmtId="0" fontId="74" fillId="28" borderId="0" xfId="0" applyFont="1" applyFill="1" applyAlignment="1">
      <alignment horizontal="center" vertical="center" wrapText="1"/>
    </xf>
    <xf numFmtId="0" fontId="66" fillId="28" borderId="0" xfId="0" applyFont="1" applyFill="1" applyAlignment="1">
      <alignment horizontal="center"/>
    </xf>
    <xf numFmtId="178" fontId="70" fillId="28" borderId="15" xfId="206" applyNumberFormat="1" applyFont="1" applyFill="1" applyBorder="1" applyAlignment="1">
      <alignment horizontal="right" vertical="center" wrapText="1"/>
    </xf>
    <xf numFmtId="178" fontId="70" fillId="28" borderId="16" xfId="206" applyNumberFormat="1" applyFont="1" applyFill="1" applyBorder="1" applyAlignment="1">
      <alignment horizontal="right" vertical="center" wrapText="1"/>
    </xf>
    <xf numFmtId="0" fontId="70" fillId="0" borderId="15" xfId="0" applyFont="1" applyBorder="1" applyAlignment="1">
      <alignment horizontal="left" vertical="center" wrapText="1"/>
    </xf>
    <xf numFmtId="0" fontId="70" fillId="0" borderId="17" xfId="0" applyFont="1" applyBorder="1" applyAlignment="1">
      <alignment horizontal="left" vertical="center" wrapText="1"/>
    </xf>
    <xf numFmtId="0" fontId="70" fillId="0" borderId="16" xfId="0" applyFont="1" applyBorder="1" applyAlignment="1">
      <alignment horizontal="left" vertical="center" wrapText="1"/>
    </xf>
    <xf numFmtId="178" fontId="67" fillId="28" borderId="15" xfId="206" applyNumberFormat="1" applyFont="1" applyFill="1" applyBorder="1" applyAlignment="1">
      <alignment horizontal="right" vertical="center" wrapText="1"/>
    </xf>
    <xf numFmtId="178" fontId="67" fillId="28" borderId="16" xfId="206" applyNumberFormat="1" applyFont="1" applyFill="1" applyBorder="1" applyAlignment="1">
      <alignment horizontal="right" vertical="center" wrapText="1"/>
    </xf>
    <xf numFmtId="177" fontId="70" fillId="28" borderId="3" xfId="0" applyNumberFormat="1" applyFont="1" applyFill="1" applyBorder="1" applyAlignment="1">
      <alignment horizontal="center" vertical="center" wrapText="1"/>
    </xf>
    <xf numFmtId="177" fontId="75" fillId="28" borderId="15" xfId="0" applyNumberFormat="1" applyFont="1" applyFill="1" applyBorder="1" applyAlignment="1">
      <alignment horizontal="center" vertical="center" wrapText="1"/>
    </xf>
    <xf numFmtId="177" fontId="75" fillId="28" borderId="17" xfId="0" applyNumberFormat="1" applyFont="1" applyFill="1" applyBorder="1" applyAlignment="1">
      <alignment horizontal="center" vertical="center" wrapText="1"/>
    </xf>
    <xf numFmtId="177" fontId="75" fillId="28" borderId="16" xfId="0" applyNumberFormat="1" applyFont="1" applyFill="1" applyBorder="1" applyAlignment="1">
      <alignment horizontal="center" vertical="center" wrapText="1"/>
    </xf>
    <xf numFmtId="177" fontId="67" fillId="28" borderId="3" xfId="0" applyNumberFormat="1" applyFont="1" applyFill="1" applyBorder="1" applyAlignment="1">
      <alignment horizontal="center" vertical="center" wrapText="1"/>
    </xf>
    <xf numFmtId="177" fontId="74" fillId="28" borderId="15" xfId="0" applyNumberFormat="1" applyFont="1" applyFill="1" applyBorder="1" applyAlignment="1">
      <alignment horizontal="center" vertical="center" wrapText="1"/>
    </xf>
    <xf numFmtId="177" fontId="74" fillId="28" borderId="17" xfId="0" applyNumberFormat="1" applyFont="1" applyFill="1" applyBorder="1" applyAlignment="1">
      <alignment horizontal="center" vertical="center" wrapText="1"/>
    </xf>
    <xf numFmtId="177" fontId="74" fillId="28" borderId="16" xfId="0" applyNumberFormat="1" applyFont="1" applyFill="1" applyBorder="1" applyAlignment="1">
      <alignment horizontal="center" vertical="center" wrapText="1"/>
    </xf>
    <xf numFmtId="0" fontId="74" fillId="28" borderId="0" xfId="0" applyFont="1" applyFill="1" applyAlignment="1">
      <alignment horizontal="center" vertical="center"/>
    </xf>
    <xf numFmtId="0" fontId="75" fillId="28" borderId="0" xfId="0" applyFont="1" applyFill="1" applyAlignment="1">
      <alignment horizontal="center" vertical="center"/>
    </xf>
    <xf numFmtId="0" fontId="69" fillId="28" borderId="0" xfId="0" applyFont="1" applyFill="1" applyAlignment="1">
      <alignment vertical="center"/>
    </xf>
    <xf numFmtId="0" fontId="66" fillId="28" borderId="0" xfId="0" applyFont="1" applyFill="1" applyAlignment="1">
      <alignment vertical="center"/>
    </xf>
    <xf numFmtId="0" fontId="75" fillId="28" borderId="15" xfId="0" applyFont="1" applyFill="1" applyBorder="1" applyAlignment="1">
      <alignment horizontal="center" vertical="center" wrapText="1"/>
    </xf>
    <xf numFmtId="0" fontId="75" fillId="28" borderId="16" xfId="0" applyFont="1" applyFill="1" applyBorder="1" applyAlignment="1">
      <alignment horizontal="center" vertical="center" wrapText="1"/>
    </xf>
    <xf numFmtId="0" fontId="75" fillId="28" borderId="17" xfId="0" applyFont="1" applyFill="1" applyBorder="1" applyAlignment="1">
      <alignment horizontal="center" vertical="center" wrapText="1"/>
    </xf>
    <xf numFmtId="0" fontId="75" fillId="28" borderId="0" xfId="0" applyFont="1" applyFill="1" applyAlignment="1">
      <alignment horizontal="justify" vertical="center" wrapText="1" shrinkToFit="1"/>
    </xf>
    <xf numFmtId="0" fontId="75" fillId="28" borderId="3" xfId="0" applyFont="1" applyFill="1" applyBorder="1" applyAlignment="1">
      <alignment horizontal="left" vertical="center" wrapText="1"/>
    </xf>
    <xf numFmtId="0" fontId="68" fillId="28" borderId="0" xfId="0" applyFont="1" applyFill="1" applyAlignment="1">
      <alignment vertical="center"/>
    </xf>
    <xf numFmtId="0" fontId="75" fillId="28" borderId="20" xfId="0" applyFont="1" applyFill="1" applyBorder="1" applyAlignment="1">
      <alignment horizontal="center" vertical="center" wrapText="1"/>
    </xf>
    <xf numFmtId="0" fontId="75" fillId="28" borderId="18" xfId="0" applyFont="1" applyFill="1" applyBorder="1" applyAlignment="1">
      <alignment horizontal="center" vertical="center" wrapText="1"/>
    </xf>
    <xf numFmtId="0" fontId="75" fillId="28" borderId="21" xfId="0" applyFont="1" applyFill="1" applyBorder="1" applyAlignment="1">
      <alignment horizontal="center" vertical="center" wrapText="1"/>
    </xf>
    <xf numFmtId="0" fontId="75" fillId="28" borderId="22" xfId="0" applyFont="1" applyFill="1" applyBorder="1" applyAlignment="1">
      <alignment horizontal="center" vertical="center" wrapText="1"/>
    </xf>
    <xf numFmtId="0" fontId="75" fillId="28" borderId="13" xfId="0" applyFont="1" applyFill="1" applyBorder="1" applyAlignment="1">
      <alignment horizontal="center" vertical="center" wrapText="1"/>
    </xf>
    <xf numFmtId="0" fontId="75" fillId="28" borderId="23" xfId="0" applyFont="1" applyFill="1" applyBorder="1" applyAlignment="1">
      <alignment horizontal="center" vertical="center" wrapText="1"/>
    </xf>
    <xf numFmtId="0" fontId="66" fillId="28" borderId="15" xfId="0" applyFont="1" applyFill="1" applyBorder="1" applyAlignment="1">
      <alignment horizontal="center" vertical="center" wrapText="1"/>
    </xf>
    <xf numFmtId="0" fontId="66" fillId="28" borderId="17" xfId="0" applyFont="1" applyFill="1" applyBorder="1" applyAlignment="1">
      <alignment horizontal="center" vertical="center" wrapText="1"/>
    </xf>
    <xf numFmtId="0" fontId="66" fillId="28" borderId="16" xfId="0" applyFont="1" applyFill="1" applyBorder="1" applyAlignment="1">
      <alignment horizontal="center" vertical="center" wrapText="1"/>
    </xf>
    <xf numFmtId="0" fontId="70" fillId="28" borderId="15" xfId="0" applyFont="1" applyFill="1" applyBorder="1" applyAlignment="1">
      <alignment horizontal="left" vertical="center" wrapText="1"/>
    </xf>
    <xf numFmtId="0" fontId="70" fillId="28" borderId="17" xfId="0" applyFont="1" applyFill="1" applyBorder="1" applyAlignment="1">
      <alignment horizontal="left" vertical="center" wrapText="1"/>
    </xf>
    <xf numFmtId="0" fontId="70" fillId="28" borderId="16" xfId="0" applyFont="1" applyFill="1" applyBorder="1" applyAlignment="1">
      <alignment horizontal="left" vertical="center" wrapText="1"/>
    </xf>
    <xf numFmtId="0" fontId="74" fillId="28" borderId="15" xfId="0" applyFont="1" applyFill="1" applyBorder="1" applyAlignment="1">
      <alignment horizontal="left" vertical="center"/>
    </xf>
    <xf numFmtId="0" fontId="74" fillId="28" borderId="17" xfId="0" applyFont="1" applyFill="1" applyBorder="1" applyAlignment="1">
      <alignment horizontal="left" vertical="center"/>
    </xf>
    <xf numFmtId="0" fontId="74" fillId="28" borderId="16" xfId="0" applyFont="1" applyFill="1" applyBorder="1" applyAlignment="1">
      <alignment horizontal="left" vertical="center"/>
    </xf>
    <xf numFmtId="0" fontId="75" fillId="28" borderId="15" xfId="0" applyFont="1" applyFill="1" applyBorder="1" applyAlignment="1">
      <alignment horizontal="left" vertical="center" wrapText="1"/>
    </xf>
    <xf numFmtId="0" fontId="75" fillId="28" borderId="17" xfId="0" applyFont="1" applyFill="1" applyBorder="1" applyAlignment="1">
      <alignment horizontal="left" vertical="center" wrapText="1"/>
    </xf>
    <xf numFmtId="0" fontId="75" fillId="28" borderId="16" xfId="0" applyFont="1" applyFill="1" applyBorder="1" applyAlignment="1">
      <alignment horizontal="left" vertical="center" wrapText="1"/>
    </xf>
    <xf numFmtId="0" fontId="70" fillId="28" borderId="15" xfId="0" applyFont="1" applyFill="1" applyBorder="1" applyAlignment="1">
      <alignment horizontal="center" vertical="center" wrapText="1"/>
    </xf>
    <xf numFmtId="0" fontId="70" fillId="28" borderId="16" xfId="0" applyFont="1" applyFill="1" applyBorder="1" applyAlignment="1">
      <alignment horizontal="center" vertical="center" wrapText="1"/>
    </xf>
    <xf numFmtId="0" fontId="70" fillId="28" borderId="17" xfId="0" applyFont="1" applyFill="1" applyBorder="1" applyAlignment="1">
      <alignment horizontal="center" vertical="center" wrapText="1"/>
    </xf>
    <xf numFmtId="0" fontId="70" fillId="28" borderId="3" xfId="0" applyFont="1" applyFill="1" applyBorder="1" applyAlignment="1">
      <alignment horizontal="center" vertical="center"/>
    </xf>
    <xf numFmtId="0" fontId="70" fillId="28" borderId="15" xfId="0" applyFont="1" applyFill="1" applyBorder="1" applyAlignment="1">
      <alignment horizontal="center" vertical="center"/>
    </xf>
    <xf numFmtId="0" fontId="70" fillId="28" borderId="17" xfId="0" applyFont="1" applyFill="1" applyBorder="1" applyAlignment="1">
      <alignment horizontal="center" vertical="center"/>
    </xf>
    <xf numFmtId="0" fontId="70" fillId="28" borderId="16" xfId="0" applyFont="1" applyFill="1" applyBorder="1" applyAlignment="1">
      <alignment horizontal="center" vertical="center"/>
    </xf>
    <xf numFmtId="49" fontId="70" fillId="0" borderId="3" xfId="0" applyNumberFormat="1" applyFont="1" applyBorder="1" applyAlignment="1">
      <alignment horizontal="left" vertical="center" wrapText="1"/>
    </xf>
    <xf numFmtId="3" fontId="70" fillId="0" borderId="3" xfId="0" applyNumberFormat="1" applyFont="1" applyBorder="1" applyAlignment="1">
      <alignment horizontal="center" vertical="center" wrapText="1"/>
    </xf>
    <xf numFmtId="170" fontId="70" fillId="0" borderId="3" xfId="0" applyNumberFormat="1" applyFont="1" applyBorder="1" applyAlignment="1">
      <alignment horizontal="center" vertical="center" wrapText="1"/>
    </xf>
    <xf numFmtId="14" fontId="70" fillId="0" borderId="3" xfId="0" applyNumberFormat="1" applyFont="1" applyBorder="1" applyAlignment="1">
      <alignment horizontal="center" vertical="center" wrapText="1"/>
    </xf>
    <xf numFmtId="0" fontId="70" fillId="0" borderId="3" xfId="0" applyFont="1" applyBorder="1" applyAlignment="1">
      <alignment horizontal="center" vertical="center" wrapText="1"/>
    </xf>
    <xf numFmtId="177" fontId="70" fillId="0" borderId="15" xfId="0" applyNumberFormat="1" applyFont="1" applyBorder="1" applyAlignment="1">
      <alignment horizontal="center" vertical="center" wrapText="1"/>
    </xf>
    <xf numFmtId="177" fontId="70" fillId="0" borderId="16" xfId="0" applyNumberFormat="1" applyFont="1" applyBorder="1" applyAlignment="1">
      <alignment horizontal="center" vertical="center" wrapText="1"/>
    </xf>
    <xf numFmtId="3" fontId="70" fillId="28" borderId="3" xfId="0" applyNumberFormat="1" applyFont="1" applyFill="1" applyBorder="1" applyAlignment="1">
      <alignment horizontal="center" vertical="center" wrapText="1"/>
    </xf>
    <xf numFmtId="0" fontId="67" fillId="28" borderId="3" xfId="0" applyFont="1" applyFill="1" applyBorder="1" applyAlignment="1">
      <alignment horizontal="center" vertical="center"/>
    </xf>
    <xf numFmtId="0" fontId="67" fillId="28" borderId="3" xfId="0" applyFont="1" applyFill="1" applyBorder="1" applyAlignment="1">
      <alignment horizontal="center" vertical="center" wrapText="1"/>
    </xf>
    <xf numFmtId="177" fontId="67" fillId="28" borderId="15" xfId="0" applyNumberFormat="1" applyFont="1" applyFill="1" applyBorder="1" applyAlignment="1">
      <alignment horizontal="center" vertical="center" wrapText="1"/>
    </xf>
    <xf numFmtId="177" fontId="67" fillId="28" borderId="16" xfId="0" applyNumberFormat="1" applyFont="1" applyFill="1" applyBorder="1" applyAlignment="1">
      <alignment horizontal="center" vertical="center" wrapText="1"/>
    </xf>
    <xf numFmtId="3" fontId="67" fillId="28" borderId="3" xfId="0" applyNumberFormat="1" applyFont="1" applyFill="1" applyBorder="1" applyAlignment="1">
      <alignment horizontal="center" vertical="center" wrapText="1"/>
    </xf>
    <xf numFmtId="0" fontId="70" fillId="28" borderId="3" xfId="0" applyFont="1" applyFill="1" applyBorder="1" applyAlignment="1">
      <alignment horizontal="left" vertical="center" wrapText="1"/>
    </xf>
    <xf numFmtId="178" fontId="70" fillId="28" borderId="15" xfId="0" applyNumberFormat="1" applyFont="1" applyFill="1" applyBorder="1" applyAlignment="1">
      <alignment horizontal="center" vertical="center" wrapText="1"/>
    </xf>
    <xf numFmtId="178" fontId="70" fillId="28" borderId="16" xfId="0" applyNumberFormat="1" applyFont="1" applyFill="1" applyBorder="1" applyAlignment="1">
      <alignment horizontal="center" vertical="center" wrapText="1"/>
    </xf>
    <xf numFmtId="0" fontId="67" fillId="28" borderId="3" xfId="0" applyFont="1" applyFill="1" applyBorder="1" applyAlignment="1">
      <alignment horizontal="left" vertical="center" wrapText="1"/>
    </xf>
    <xf numFmtId="178" fontId="67" fillId="28" borderId="15" xfId="0" applyNumberFormat="1" applyFont="1" applyFill="1" applyBorder="1" applyAlignment="1">
      <alignment horizontal="center" vertical="center" wrapText="1"/>
    </xf>
    <xf numFmtId="178" fontId="67" fillId="28" borderId="16" xfId="0" applyNumberFormat="1" applyFont="1" applyFill="1" applyBorder="1" applyAlignment="1">
      <alignment horizontal="center" vertical="center" wrapText="1"/>
    </xf>
    <xf numFmtId="178" fontId="67" fillId="28" borderId="17" xfId="0" applyNumberFormat="1" applyFont="1" applyFill="1" applyBorder="1" applyAlignment="1">
      <alignment horizontal="center" vertical="center" wrapText="1"/>
    </xf>
    <xf numFmtId="49" fontId="70" fillId="28" borderId="15" xfId="0" applyNumberFormat="1" applyFont="1" applyFill="1" applyBorder="1" applyAlignment="1">
      <alignment horizontal="left" vertical="center" wrapText="1"/>
    </xf>
    <xf numFmtId="49" fontId="70" fillId="28" borderId="17" xfId="0" applyNumberFormat="1" applyFont="1" applyFill="1" applyBorder="1" applyAlignment="1">
      <alignment horizontal="left" vertical="center" wrapText="1"/>
    </xf>
    <xf numFmtId="49" fontId="70" fillId="28" borderId="16" xfId="0" applyNumberFormat="1" applyFont="1" applyFill="1" applyBorder="1" applyAlignment="1">
      <alignment horizontal="left" vertical="center" wrapText="1"/>
    </xf>
    <xf numFmtId="178" fontId="70" fillId="28" borderId="17" xfId="0" applyNumberFormat="1" applyFont="1" applyFill="1" applyBorder="1" applyAlignment="1">
      <alignment horizontal="center" vertical="center" wrapText="1"/>
    </xf>
    <xf numFmtId="49" fontId="70" fillId="28" borderId="15" xfId="0" applyNumberFormat="1" applyFont="1" applyFill="1" applyBorder="1" applyAlignment="1">
      <alignment horizontal="center" vertical="center" wrapText="1"/>
    </xf>
    <xf numFmtId="49" fontId="70" fillId="28" borderId="16" xfId="0" applyNumberFormat="1" applyFont="1" applyFill="1" applyBorder="1" applyAlignment="1">
      <alignment horizontal="center" vertical="center" wrapText="1"/>
    </xf>
    <xf numFmtId="3" fontId="70" fillId="28" borderId="15" xfId="0" applyNumberFormat="1" applyFont="1" applyFill="1" applyBorder="1" applyAlignment="1">
      <alignment horizontal="center" vertical="center" wrapText="1" shrinkToFit="1"/>
    </xf>
    <xf numFmtId="3" fontId="70" fillId="28" borderId="16" xfId="0" applyNumberFormat="1" applyFont="1" applyFill="1" applyBorder="1" applyAlignment="1">
      <alignment horizontal="center" vertical="center" wrapText="1" shrinkToFit="1"/>
    </xf>
    <xf numFmtId="0" fontId="70" fillId="28" borderId="15" xfId="0" applyFont="1" applyFill="1" applyBorder="1" applyAlignment="1">
      <alignment horizontal="center" vertical="center" wrapText="1" shrinkToFit="1"/>
    </xf>
    <xf numFmtId="0" fontId="70" fillId="28" borderId="16" xfId="0" applyFont="1" applyFill="1" applyBorder="1" applyAlignment="1">
      <alignment horizontal="center" vertical="center" wrapText="1" shrinkToFit="1"/>
    </xf>
    <xf numFmtId="179" fontId="70" fillId="28" borderId="15" xfId="0" applyNumberFormat="1" applyFont="1" applyFill="1" applyBorder="1" applyAlignment="1">
      <alignment horizontal="center" vertical="center" wrapText="1"/>
    </xf>
    <xf numFmtId="179" fontId="70" fillId="28" borderId="17" xfId="0" applyNumberFormat="1" applyFont="1" applyFill="1" applyBorder="1" applyAlignment="1">
      <alignment horizontal="center" vertical="center" wrapText="1"/>
    </xf>
    <xf numFmtId="179" fontId="70" fillId="28" borderId="16" xfId="0" applyNumberFormat="1" applyFont="1" applyFill="1" applyBorder="1" applyAlignment="1">
      <alignment horizontal="center" vertical="center" wrapText="1"/>
    </xf>
    <xf numFmtId="173" fontId="70" fillId="28" borderId="15" xfId="0" applyNumberFormat="1" applyFont="1" applyFill="1" applyBorder="1" applyAlignment="1">
      <alignment horizontal="center" vertical="center" wrapText="1"/>
    </xf>
    <xf numFmtId="173" fontId="70" fillId="28" borderId="17" xfId="0" applyNumberFormat="1" applyFont="1" applyFill="1" applyBorder="1" applyAlignment="1">
      <alignment horizontal="center" vertical="center" wrapText="1"/>
    </xf>
    <xf numFmtId="173" fontId="70" fillId="28" borderId="16" xfId="0" applyNumberFormat="1" applyFont="1" applyFill="1" applyBorder="1" applyAlignment="1">
      <alignment horizontal="center" vertical="center" wrapText="1"/>
    </xf>
    <xf numFmtId="173" fontId="67" fillId="28" borderId="15" xfId="0" applyNumberFormat="1" applyFont="1" applyFill="1" applyBorder="1" applyAlignment="1">
      <alignment horizontal="center" vertical="center" wrapText="1"/>
    </xf>
    <xf numFmtId="173" fontId="67" fillId="28" borderId="17" xfId="0" applyNumberFormat="1" applyFont="1" applyFill="1" applyBorder="1" applyAlignment="1">
      <alignment horizontal="center" vertical="center" wrapText="1"/>
    </xf>
    <xf numFmtId="173" fontId="67" fillId="28" borderId="16" xfId="0" applyNumberFormat="1" applyFont="1" applyFill="1" applyBorder="1" applyAlignment="1">
      <alignment horizontal="center" vertical="center" wrapText="1"/>
    </xf>
    <xf numFmtId="0" fontId="70" fillId="28" borderId="20" xfId="0" applyFont="1" applyFill="1" applyBorder="1" applyAlignment="1">
      <alignment horizontal="center" vertical="center" wrapText="1"/>
    </xf>
    <xf numFmtId="0" fontId="70" fillId="28" borderId="21" xfId="0" applyFont="1" applyFill="1" applyBorder="1" applyAlignment="1">
      <alignment horizontal="center" vertical="center" wrapText="1"/>
    </xf>
    <xf numFmtId="0" fontId="70" fillId="28" borderId="22" xfId="0" applyFont="1" applyFill="1" applyBorder="1" applyAlignment="1">
      <alignment horizontal="center" vertical="center" wrapText="1"/>
    </xf>
    <xf numFmtId="0" fontId="70" fillId="28" borderId="23" xfId="0" applyFont="1" applyFill="1" applyBorder="1" applyAlignment="1">
      <alignment horizontal="center" vertical="center" wrapText="1"/>
    </xf>
    <xf numFmtId="0" fontId="70" fillId="28" borderId="18" xfId="0" applyFont="1" applyFill="1" applyBorder="1" applyAlignment="1">
      <alignment horizontal="center" vertical="center" wrapText="1"/>
    </xf>
    <xf numFmtId="0" fontId="70" fillId="28" borderId="13" xfId="0" applyFont="1" applyFill="1" applyBorder="1" applyAlignment="1">
      <alignment horizontal="center" vertical="center" wrapText="1"/>
    </xf>
    <xf numFmtId="0" fontId="67" fillId="28" borderId="15" xfId="0" applyFont="1" applyFill="1" applyBorder="1" applyAlignment="1">
      <alignment horizontal="left" vertical="center" wrapText="1" shrinkToFit="1"/>
    </xf>
    <xf numFmtId="0" fontId="67" fillId="28" borderId="17" xfId="0" applyFont="1" applyFill="1" applyBorder="1" applyAlignment="1">
      <alignment horizontal="left" vertical="center" wrapText="1" shrinkToFit="1"/>
    </xf>
    <xf numFmtId="0" fontId="67" fillId="28" borderId="16" xfId="0" applyFont="1" applyFill="1" applyBorder="1" applyAlignment="1">
      <alignment horizontal="left" vertical="center" wrapText="1" shrinkToFit="1"/>
    </xf>
    <xf numFmtId="0" fontId="70" fillId="28" borderId="20" xfId="0" applyFont="1" applyFill="1" applyBorder="1" applyAlignment="1">
      <alignment horizontal="center" vertical="center" wrapText="1" shrinkToFit="1"/>
    </xf>
    <xf numFmtId="0" fontId="70" fillId="28" borderId="21" xfId="0" applyFont="1" applyFill="1" applyBorder="1" applyAlignment="1">
      <alignment horizontal="center" vertical="center" wrapText="1" shrinkToFit="1"/>
    </xf>
    <xf numFmtId="0" fontId="70" fillId="28" borderId="22" xfId="0" applyFont="1" applyFill="1" applyBorder="1" applyAlignment="1">
      <alignment horizontal="center" vertical="center" wrapText="1" shrinkToFit="1"/>
    </xf>
    <xf numFmtId="0" fontId="70" fillId="28" borderId="23" xfId="0" applyFont="1" applyFill="1" applyBorder="1" applyAlignment="1">
      <alignment horizontal="center" vertical="center" wrapText="1" shrinkToFit="1"/>
    </xf>
    <xf numFmtId="0" fontId="5" fillId="28" borderId="0" xfId="0" applyFont="1" applyFill="1" applyAlignment="1">
      <alignment horizontal="center" vertical="center" wrapText="1"/>
    </xf>
    <xf numFmtId="179" fontId="67" fillId="28" borderId="15" xfId="0" applyNumberFormat="1" applyFont="1" applyFill="1" applyBorder="1" applyAlignment="1">
      <alignment horizontal="center" vertical="center" wrapText="1"/>
    </xf>
    <xf numFmtId="179" fontId="67" fillId="28" borderId="17" xfId="0" applyNumberFormat="1" applyFont="1" applyFill="1" applyBorder="1" applyAlignment="1">
      <alignment horizontal="center" vertical="center" wrapText="1"/>
    </xf>
    <xf numFmtId="179" fontId="67" fillId="28" borderId="16" xfId="0" applyNumberFormat="1" applyFont="1" applyFill="1" applyBorder="1" applyAlignment="1">
      <alignment horizontal="center" vertical="center" wrapText="1"/>
    </xf>
    <xf numFmtId="0" fontId="70" fillId="28" borderId="3" xfId="0" applyFont="1" applyFill="1" applyBorder="1" applyAlignment="1">
      <alignment horizontal="center" vertical="center" wrapText="1" shrinkToFit="1"/>
    </xf>
    <xf numFmtId="0" fontId="70" fillId="28" borderId="14" xfId="0" applyFont="1" applyFill="1" applyBorder="1" applyAlignment="1">
      <alignment horizontal="center" vertical="center" wrapText="1" shrinkToFit="1"/>
    </xf>
    <xf numFmtId="0" fontId="70" fillId="28" borderId="19" xfId="0" applyFont="1" applyFill="1" applyBorder="1" applyAlignment="1">
      <alignment horizontal="center" vertical="center" wrapText="1" shrinkToFit="1"/>
    </xf>
    <xf numFmtId="0" fontId="75" fillId="28" borderId="13" xfId="0" applyFont="1" applyFill="1" applyBorder="1" applyAlignment="1">
      <alignment horizontal="right" vertical="center"/>
    </xf>
    <xf numFmtId="2" fontId="75" fillId="28" borderId="15" xfId="0" applyNumberFormat="1" applyFont="1" applyFill="1" applyBorder="1" applyAlignment="1">
      <alignment horizontal="center" vertical="center" wrapText="1"/>
    </xf>
    <xf numFmtId="2" fontId="75" fillId="28" borderId="17" xfId="0" applyNumberFormat="1" applyFont="1" applyFill="1" applyBorder="1" applyAlignment="1">
      <alignment horizontal="center" vertical="center" wrapText="1"/>
    </xf>
    <xf numFmtId="2" fontId="75" fillId="28" borderId="16" xfId="0" applyNumberFormat="1" applyFont="1" applyFill="1" applyBorder="1" applyAlignment="1">
      <alignment horizontal="center" vertical="center" wrapText="1"/>
    </xf>
    <xf numFmtId="177" fontId="75" fillId="28" borderId="3" xfId="0" applyNumberFormat="1" applyFont="1" applyFill="1" applyBorder="1" applyAlignment="1">
      <alignment horizontal="center" vertical="center" wrapText="1"/>
    </xf>
    <xf numFmtId="2" fontId="75" fillId="28" borderId="14" xfId="0" applyNumberFormat="1" applyFont="1" applyFill="1" applyBorder="1" applyAlignment="1">
      <alignment horizontal="center" vertical="center" wrapText="1"/>
    </xf>
    <xf numFmtId="2" fontId="75" fillId="28" borderId="19" xfId="0" applyNumberFormat="1" applyFont="1" applyFill="1" applyBorder="1" applyAlignment="1">
      <alignment horizontal="center" vertical="center" wrapText="1"/>
    </xf>
    <xf numFmtId="0" fontId="74" fillId="28" borderId="3" xfId="0" applyFont="1" applyFill="1" applyBorder="1" applyAlignment="1">
      <alignment horizontal="left" vertical="center" wrapText="1" shrinkToFit="1"/>
    </xf>
    <xf numFmtId="3" fontId="75" fillId="28" borderId="3" xfId="0" applyNumberFormat="1" applyFont="1" applyFill="1" applyBorder="1" applyAlignment="1">
      <alignment horizontal="center" vertical="center" wrapText="1"/>
    </xf>
    <xf numFmtId="0" fontId="75" fillId="28" borderId="20" xfId="0" applyFont="1" applyFill="1" applyBorder="1" applyAlignment="1">
      <alignment horizontal="center" vertical="center" wrapText="1" shrinkToFit="1"/>
    </xf>
    <xf numFmtId="0" fontId="75" fillId="28" borderId="18" xfId="0" applyFont="1" applyFill="1" applyBorder="1" applyAlignment="1">
      <alignment horizontal="center" vertical="center" wrapText="1" shrinkToFit="1"/>
    </xf>
    <xf numFmtId="0" fontId="75" fillId="28" borderId="21" xfId="0" applyFont="1" applyFill="1" applyBorder="1" applyAlignment="1">
      <alignment horizontal="center" vertical="center" wrapText="1" shrinkToFit="1"/>
    </xf>
    <xf numFmtId="0" fontId="75" fillId="28" borderId="24" xfId="0" applyFont="1" applyFill="1" applyBorder="1" applyAlignment="1">
      <alignment horizontal="center" vertical="center" wrapText="1" shrinkToFit="1"/>
    </xf>
    <xf numFmtId="0" fontId="75" fillId="28" borderId="0" xfId="0" applyFont="1" applyFill="1" applyAlignment="1">
      <alignment horizontal="center" vertical="center" wrapText="1" shrinkToFit="1"/>
    </xf>
    <xf numFmtId="0" fontId="75" fillId="28" borderId="25" xfId="0" applyFont="1" applyFill="1" applyBorder="1" applyAlignment="1">
      <alignment horizontal="center" vertical="center" wrapText="1" shrinkToFit="1"/>
    </xf>
    <xf numFmtId="0" fontId="75" fillId="28" borderId="22" xfId="0" applyFont="1" applyFill="1" applyBorder="1" applyAlignment="1">
      <alignment horizontal="center" vertical="center" wrapText="1" shrinkToFit="1"/>
    </xf>
    <xf numFmtId="0" fontId="75" fillId="28" borderId="13" xfId="0" applyFont="1" applyFill="1" applyBorder="1" applyAlignment="1">
      <alignment horizontal="center" vertical="center" wrapText="1" shrinkToFit="1"/>
    </xf>
    <xf numFmtId="0" fontId="75" fillId="28" borderId="23" xfId="0" applyFont="1" applyFill="1" applyBorder="1" applyAlignment="1">
      <alignment horizontal="center" vertical="center" wrapText="1" shrinkToFit="1"/>
    </xf>
    <xf numFmtId="0" fontId="75" fillId="28" borderId="0" xfId="0" applyFont="1" applyFill="1" applyAlignment="1">
      <alignment horizontal="right" vertical="center"/>
    </xf>
    <xf numFmtId="0" fontId="83" fillId="28" borderId="0" xfId="0" applyFont="1" applyFill="1" applyAlignment="1">
      <alignment vertical="center" wrapText="1"/>
    </xf>
    <xf numFmtId="0" fontId="84" fillId="28" borderId="0" xfId="0" applyFont="1" applyFill="1" applyAlignment="1">
      <alignment vertical="center" wrapText="1"/>
    </xf>
    <xf numFmtId="3" fontId="74" fillId="28" borderId="3" xfId="0" applyNumberFormat="1" applyFont="1" applyFill="1" applyBorder="1" applyAlignment="1">
      <alignment horizontal="center" vertical="center" wrapText="1"/>
    </xf>
    <xf numFmtId="169" fontId="75" fillId="28" borderId="0" xfId="0" applyNumberFormat="1" applyFont="1" applyFill="1" applyAlignment="1">
      <alignment horizontal="center"/>
    </xf>
    <xf numFmtId="177" fontId="74" fillId="28" borderId="3" xfId="0" applyNumberFormat="1" applyFont="1" applyFill="1" applyBorder="1" applyAlignment="1">
      <alignment horizontal="center" vertical="center" wrapText="1"/>
    </xf>
    <xf numFmtId="0" fontId="98" fillId="28" borderId="0" xfId="0" applyFont="1" applyFill="1" applyAlignment="1">
      <alignment horizontal="center"/>
    </xf>
    <xf numFmtId="0" fontId="98" fillId="0" borderId="0" xfId="0" applyFont="1" applyAlignment="1">
      <alignment horizontal="center"/>
    </xf>
    <xf numFmtId="0" fontId="75" fillId="28" borderId="14" xfId="0" applyFont="1" applyFill="1" applyBorder="1" applyAlignment="1">
      <alignment horizontal="center" vertical="center" wrapText="1" shrinkToFit="1"/>
    </xf>
    <xf numFmtId="0" fontId="75" fillId="28" borderId="26" xfId="0" applyFont="1" applyFill="1" applyBorder="1" applyAlignment="1">
      <alignment horizontal="center" vertical="center" wrapText="1" shrinkToFit="1"/>
    </xf>
    <xf numFmtId="0" fontId="75" fillId="28" borderId="19" xfId="0" applyFont="1" applyFill="1" applyBorder="1" applyAlignment="1">
      <alignment horizontal="center" vertical="center" wrapText="1" shrinkToFit="1"/>
    </xf>
    <xf numFmtId="0" fontId="75" fillId="28" borderId="15" xfId="0" applyFont="1" applyFill="1" applyBorder="1" applyAlignment="1">
      <alignment horizontal="center"/>
    </xf>
    <xf numFmtId="0" fontId="75" fillId="28" borderId="16" xfId="0" applyFont="1" applyFill="1" applyBorder="1" applyAlignment="1">
      <alignment horizontal="center"/>
    </xf>
    <xf numFmtId="0" fontId="75" fillId="28" borderId="15" xfId="0" applyFont="1" applyFill="1" applyBorder="1" applyAlignment="1">
      <alignment horizontal="left" vertical="center" wrapText="1" shrinkToFit="1"/>
    </xf>
    <xf numFmtId="0" fontId="75" fillId="28" borderId="17" xfId="0" applyFont="1" applyFill="1" applyBorder="1" applyAlignment="1">
      <alignment horizontal="left" vertical="center" wrapText="1" shrinkToFit="1"/>
    </xf>
    <xf numFmtId="0" fontId="75" fillId="28" borderId="16" xfId="0" applyFont="1" applyFill="1" applyBorder="1" applyAlignment="1">
      <alignment horizontal="left" vertical="center" wrapText="1" shrinkToFit="1"/>
    </xf>
    <xf numFmtId="0" fontId="74" fillId="28" borderId="15" xfId="0" applyFont="1" applyFill="1" applyBorder="1" applyAlignment="1">
      <alignment horizontal="left" vertical="center" wrapText="1" shrinkToFit="1"/>
    </xf>
    <xf numFmtId="0" fontId="74" fillId="28" borderId="17" xfId="0" applyFont="1" applyFill="1" applyBorder="1" applyAlignment="1">
      <alignment horizontal="left" vertical="center" wrapText="1" shrinkToFit="1"/>
    </xf>
    <xf numFmtId="0" fontId="74" fillId="28" borderId="16" xfId="0" applyFont="1" applyFill="1" applyBorder="1" applyAlignment="1">
      <alignment horizontal="left" vertical="center" wrapText="1" shrinkToFit="1"/>
    </xf>
    <xf numFmtId="0" fontId="75" fillId="28" borderId="3" xfId="0" applyFont="1" applyFill="1" applyBorder="1" applyAlignment="1">
      <alignment horizontal="left" vertical="center" wrapText="1" shrinkToFit="1"/>
    </xf>
    <xf numFmtId="0" fontId="75" fillId="28" borderId="3" xfId="0" applyFont="1" applyFill="1" applyBorder="1" applyAlignment="1">
      <alignment horizontal="center" vertical="center" wrapText="1" shrinkToFit="1"/>
    </xf>
    <xf numFmtId="0" fontId="75" fillId="28" borderId="24" xfId="0" applyFont="1" applyFill="1" applyBorder="1" applyAlignment="1">
      <alignment horizontal="center" vertical="center" wrapText="1"/>
    </xf>
    <xf numFmtId="0" fontId="75" fillId="28" borderId="25" xfId="0" applyFont="1" applyFill="1" applyBorder="1" applyAlignment="1">
      <alignment horizontal="center" vertical="center" wrapText="1"/>
    </xf>
    <xf numFmtId="3" fontId="75" fillId="28" borderId="3" xfId="0" applyNumberFormat="1" applyFont="1" applyFill="1" applyBorder="1" applyAlignment="1">
      <alignment horizontal="center" vertical="center" wrapText="1" shrinkToFit="1"/>
    </xf>
    <xf numFmtId="3" fontId="74" fillId="28" borderId="3" xfId="0" applyNumberFormat="1" applyFont="1" applyFill="1" applyBorder="1" applyAlignment="1">
      <alignment horizontal="left" vertical="center" wrapText="1"/>
    </xf>
    <xf numFmtId="0" fontId="74" fillId="28" borderId="15" xfId="0" applyFont="1" applyFill="1" applyBorder="1" applyAlignment="1">
      <alignment horizontal="left"/>
    </xf>
    <xf numFmtId="0" fontId="74" fillId="28" borderId="17" xfId="0" applyFont="1" applyFill="1" applyBorder="1" applyAlignment="1">
      <alignment horizontal="left"/>
    </xf>
    <xf numFmtId="0" fontId="74" fillId="28" borderId="16" xfId="0" applyFont="1" applyFill="1" applyBorder="1" applyAlignment="1">
      <alignment horizontal="left"/>
    </xf>
    <xf numFmtId="3" fontId="75" fillId="28" borderId="3" xfId="0" applyNumberFormat="1" applyFont="1" applyFill="1" applyBorder="1" applyAlignment="1">
      <alignment horizontal="left" vertical="center" wrapText="1"/>
    </xf>
    <xf numFmtId="0" fontId="74" fillId="28" borderId="15" xfId="0" applyFont="1" applyFill="1" applyBorder="1" applyAlignment="1">
      <alignment horizontal="center" vertical="center"/>
    </xf>
    <xf numFmtId="0" fontId="86" fillId="28" borderId="17" xfId="0" applyFont="1" applyFill="1" applyBorder="1" applyAlignment="1">
      <alignment horizontal="center" vertical="center"/>
    </xf>
    <xf numFmtId="0" fontId="86" fillId="28" borderId="16" xfId="0" applyFont="1" applyFill="1" applyBorder="1" applyAlignment="1">
      <alignment horizontal="center" vertical="center"/>
    </xf>
    <xf numFmtId="173" fontId="74" fillId="28" borderId="15" xfId="0" applyNumberFormat="1" applyFont="1" applyFill="1" applyBorder="1" applyAlignment="1">
      <alignment horizontal="center" vertical="center" wrapText="1"/>
    </xf>
    <xf numFmtId="173" fontId="86" fillId="28" borderId="17" xfId="0" applyNumberFormat="1" applyFont="1" applyFill="1" applyBorder="1" applyAlignment="1">
      <alignment horizontal="center" vertical="center"/>
    </xf>
    <xf numFmtId="173" fontId="86" fillId="28" borderId="16" xfId="0" applyNumberFormat="1" applyFont="1" applyFill="1" applyBorder="1" applyAlignment="1">
      <alignment horizontal="center" vertical="center"/>
    </xf>
    <xf numFmtId="0" fontId="74" fillId="28" borderId="0" xfId="0" applyFont="1" applyFill="1" applyAlignment="1">
      <alignment horizontal="right" vertical="center"/>
    </xf>
    <xf numFmtId="0" fontId="66" fillId="28" borderId="13" xfId="0" applyFont="1" applyFill="1" applyBorder="1" applyAlignment="1">
      <alignment horizontal="right"/>
    </xf>
    <xf numFmtId="0" fontId="66" fillId="28" borderId="14" xfId="0" applyFont="1" applyFill="1" applyBorder="1" applyAlignment="1">
      <alignment horizontal="center" vertical="center"/>
    </xf>
    <xf numFmtId="0" fontId="66" fillId="28" borderId="19" xfId="0" applyFont="1" applyFill="1" applyBorder="1" applyAlignment="1">
      <alignment horizontal="center" vertical="center"/>
    </xf>
    <xf numFmtId="0" fontId="78" fillId="28" borderId="0" xfId="0" applyFont="1" applyFill="1" applyAlignment="1">
      <alignment horizontal="center" vertical="center" wrapText="1"/>
    </xf>
    <xf numFmtId="170" fontId="7" fillId="28" borderId="13" xfId="0" applyNumberFormat="1" applyFont="1" applyFill="1" applyBorder="1" applyAlignment="1">
      <alignment horizontal="center" wrapText="1"/>
    </xf>
  </cellXfs>
  <cellStyles count="368">
    <cellStyle name="_Fakt_2" xfId="1" xr:uid="{00000000-0005-0000-0000-000000000000}"/>
    <cellStyle name="_rozhufrovka 2009" xfId="2" xr:uid="{00000000-0005-0000-0000-000001000000}"/>
    <cellStyle name="_АТиСТ 5а МТР липень 2008" xfId="3" xr:uid="{00000000-0005-0000-0000-000002000000}"/>
    <cellStyle name="_ПРГК сводний_" xfId="4" xr:uid="{00000000-0005-0000-0000-000003000000}"/>
    <cellStyle name="_УТГ" xfId="5" xr:uid="{00000000-0005-0000-0000-000004000000}"/>
    <cellStyle name="_Феодосия 5а МТР липень 2008" xfId="6" xr:uid="{00000000-0005-0000-0000-000005000000}"/>
    <cellStyle name="_ХТГ довідка." xfId="7" xr:uid="{00000000-0005-0000-0000-000006000000}"/>
    <cellStyle name="_Шебелинка 5а МТР липень 2008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Акцент1 2" xfId="15" xr:uid="{00000000-0005-0000-0000-00000E000000}"/>
    <cellStyle name="20% - Акцент1 3" xfId="16" xr:uid="{00000000-0005-0000-0000-00000F000000}"/>
    <cellStyle name="20% - Акцент2 2" xfId="17" xr:uid="{00000000-0005-0000-0000-000010000000}"/>
    <cellStyle name="20% - Акцент2 3" xfId="18" xr:uid="{00000000-0005-0000-0000-000011000000}"/>
    <cellStyle name="20% - Акцент3 2" xfId="19" xr:uid="{00000000-0005-0000-0000-000012000000}"/>
    <cellStyle name="20% - Акцент3 3" xfId="20" xr:uid="{00000000-0005-0000-0000-000013000000}"/>
    <cellStyle name="20% - Акцент4 2" xfId="21" xr:uid="{00000000-0005-0000-0000-000014000000}"/>
    <cellStyle name="20% - Акцент4 3" xfId="22" xr:uid="{00000000-0005-0000-0000-000015000000}"/>
    <cellStyle name="20% - Акцент5 2" xfId="23" xr:uid="{00000000-0005-0000-0000-000016000000}"/>
    <cellStyle name="20% - Акцент5 3" xfId="24" xr:uid="{00000000-0005-0000-0000-000017000000}"/>
    <cellStyle name="20% - Акцент6 2" xfId="25" xr:uid="{00000000-0005-0000-0000-000018000000}"/>
    <cellStyle name="20% - Акцент6 3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40% - Акцент1 2" xfId="33" xr:uid="{00000000-0005-0000-0000-000020000000}"/>
    <cellStyle name="40% - Акцент1 3" xfId="34" xr:uid="{00000000-0005-0000-0000-000021000000}"/>
    <cellStyle name="40% - Акцент2 2" xfId="35" xr:uid="{00000000-0005-0000-0000-000022000000}"/>
    <cellStyle name="40% - Акцент2 3" xfId="36" xr:uid="{00000000-0005-0000-0000-000023000000}"/>
    <cellStyle name="40% - Акцент3 2" xfId="37" xr:uid="{00000000-0005-0000-0000-000024000000}"/>
    <cellStyle name="40% - Акцент3 3" xfId="38" xr:uid="{00000000-0005-0000-0000-000025000000}"/>
    <cellStyle name="40% - Акцент4 2" xfId="39" xr:uid="{00000000-0005-0000-0000-000026000000}"/>
    <cellStyle name="40% - Акцент4 3" xfId="40" xr:uid="{00000000-0005-0000-0000-000027000000}"/>
    <cellStyle name="40% - Акцент5 2" xfId="41" xr:uid="{00000000-0005-0000-0000-000028000000}"/>
    <cellStyle name="40% - Акцент5 3" xfId="42" xr:uid="{00000000-0005-0000-0000-000029000000}"/>
    <cellStyle name="40% - Акцент6 2" xfId="43" xr:uid="{00000000-0005-0000-0000-00002A000000}"/>
    <cellStyle name="40% - Акцент6 3" xfId="44" xr:uid="{00000000-0005-0000-0000-00002B000000}"/>
    <cellStyle name="60% - Accent1" xfId="45" xr:uid="{00000000-0005-0000-0000-00002C000000}"/>
    <cellStyle name="60% - Accent2" xfId="46" xr:uid="{00000000-0005-0000-0000-00002D000000}"/>
    <cellStyle name="60% - Accent3" xfId="47" xr:uid="{00000000-0005-0000-0000-00002E000000}"/>
    <cellStyle name="60% - Accent4" xfId="48" xr:uid="{00000000-0005-0000-0000-00002F000000}"/>
    <cellStyle name="60% - Accent5" xfId="49" xr:uid="{00000000-0005-0000-0000-000030000000}"/>
    <cellStyle name="60% - Accent6" xfId="50" xr:uid="{00000000-0005-0000-0000-000031000000}"/>
    <cellStyle name="60% - Акцент1 2" xfId="51" xr:uid="{00000000-0005-0000-0000-000032000000}"/>
    <cellStyle name="60% - Акцент1 3" xfId="52" xr:uid="{00000000-0005-0000-0000-000033000000}"/>
    <cellStyle name="60% - Акцент2 2" xfId="53" xr:uid="{00000000-0005-0000-0000-000034000000}"/>
    <cellStyle name="60% - Акцент2 3" xfId="54" xr:uid="{00000000-0005-0000-0000-000035000000}"/>
    <cellStyle name="60% - Акцент3 2" xfId="55" xr:uid="{00000000-0005-0000-0000-000036000000}"/>
    <cellStyle name="60% - Акцент3 3" xfId="56" xr:uid="{00000000-0005-0000-0000-000037000000}"/>
    <cellStyle name="60% - Акцент4 2" xfId="57" xr:uid="{00000000-0005-0000-0000-000038000000}"/>
    <cellStyle name="60% - Акцент4 3" xfId="58" xr:uid="{00000000-0005-0000-0000-000039000000}"/>
    <cellStyle name="60% - Акцент5 2" xfId="59" xr:uid="{00000000-0005-0000-0000-00003A000000}"/>
    <cellStyle name="60% - Акцент5 3" xfId="60" xr:uid="{00000000-0005-0000-0000-00003B000000}"/>
    <cellStyle name="60% - Акцент6 2" xfId="61" xr:uid="{00000000-0005-0000-0000-00003C000000}"/>
    <cellStyle name="60% - Акцент6 3" xfId="62" xr:uid="{00000000-0005-0000-0000-00003D000000}"/>
    <cellStyle name="Accent1" xfId="63" xr:uid="{00000000-0005-0000-0000-00003E000000}"/>
    <cellStyle name="Accent2" xfId="64" xr:uid="{00000000-0005-0000-0000-00003F000000}"/>
    <cellStyle name="Accent3" xfId="65" xr:uid="{00000000-0005-0000-0000-000040000000}"/>
    <cellStyle name="Accent4" xfId="66" xr:uid="{00000000-0005-0000-0000-000041000000}"/>
    <cellStyle name="Accent5" xfId="67" xr:uid="{00000000-0005-0000-0000-000042000000}"/>
    <cellStyle name="Accent6" xfId="68" xr:uid="{00000000-0005-0000-0000-000043000000}"/>
    <cellStyle name="Bad" xfId="69" xr:uid="{00000000-0005-0000-0000-000044000000}"/>
    <cellStyle name="Calculation" xfId="70" xr:uid="{00000000-0005-0000-0000-000045000000}"/>
    <cellStyle name="Check Cell" xfId="71" xr:uid="{00000000-0005-0000-0000-000046000000}"/>
    <cellStyle name="Column-Header" xfId="72" xr:uid="{00000000-0005-0000-0000-000047000000}"/>
    <cellStyle name="Column-Header 2" xfId="73" xr:uid="{00000000-0005-0000-0000-000048000000}"/>
    <cellStyle name="Column-Header 3" xfId="74" xr:uid="{00000000-0005-0000-0000-000049000000}"/>
    <cellStyle name="Column-Header 4" xfId="75" xr:uid="{00000000-0005-0000-0000-00004A000000}"/>
    <cellStyle name="Column-Header 5" xfId="76" xr:uid="{00000000-0005-0000-0000-00004B000000}"/>
    <cellStyle name="Column-Header 6" xfId="77" xr:uid="{00000000-0005-0000-0000-00004C000000}"/>
    <cellStyle name="Column-Header 7" xfId="78" xr:uid="{00000000-0005-0000-0000-00004D000000}"/>
    <cellStyle name="Column-Header 7 2" xfId="79" xr:uid="{00000000-0005-0000-0000-00004E000000}"/>
    <cellStyle name="Column-Header 8" xfId="80" xr:uid="{00000000-0005-0000-0000-00004F000000}"/>
    <cellStyle name="Column-Header 8 2" xfId="81" xr:uid="{00000000-0005-0000-0000-000050000000}"/>
    <cellStyle name="Column-Header 9" xfId="82" xr:uid="{00000000-0005-0000-0000-000051000000}"/>
    <cellStyle name="Column-Header 9 2" xfId="83" xr:uid="{00000000-0005-0000-0000-000052000000}"/>
    <cellStyle name="Column-Header_Zvit rux-koshtiv 2010 Департамент " xfId="84" xr:uid="{00000000-0005-0000-0000-000053000000}"/>
    <cellStyle name="Comma_2005_03_15-Финансовый_БГ" xfId="85" xr:uid="{00000000-0005-0000-0000-000054000000}"/>
    <cellStyle name="Define-Column" xfId="86" xr:uid="{00000000-0005-0000-0000-000055000000}"/>
    <cellStyle name="Define-Column 10" xfId="87" xr:uid="{00000000-0005-0000-0000-000056000000}"/>
    <cellStyle name="Define-Column 2" xfId="88" xr:uid="{00000000-0005-0000-0000-000057000000}"/>
    <cellStyle name="Define-Column 3" xfId="89" xr:uid="{00000000-0005-0000-0000-000058000000}"/>
    <cellStyle name="Define-Column 4" xfId="90" xr:uid="{00000000-0005-0000-0000-000059000000}"/>
    <cellStyle name="Define-Column 5" xfId="91" xr:uid="{00000000-0005-0000-0000-00005A000000}"/>
    <cellStyle name="Define-Column 6" xfId="92" xr:uid="{00000000-0005-0000-0000-00005B000000}"/>
    <cellStyle name="Define-Column 7" xfId="93" xr:uid="{00000000-0005-0000-0000-00005C000000}"/>
    <cellStyle name="Define-Column 7 2" xfId="94" xr:uid="{00000000-0005-0000-0000-00005D000000}"/>
    <cellStyle name="Define-Column 7 3" xfId="95" xr:uid="{00000000-0005-0000-0000-00005E000000}"/>
    <cellStyle name="Define-Column 8" xfId="96" xr:uid="{00000000-0005-0000-0000-00005F000000}"/>
    <cellStyle name="Define-Column 8 2" xfId="97" xr:uid="{00000000-0005-0000-0000-000060000000}"/>
    <cellStyle name="Define-Column 8 3" xfId="98" xr:uid="{00000000-0005-0000-0000-000061000000}"/>
    <cellStyle name="Define-Column 9" xfId="99" xr:uid="{00000000-0005-0000-0000-000062000000}"/>
    <cellStyle name="Define-Column 9 2" xfId="100" xr:uid="{00000000-0005-0000-0000-000063000000}"/>
    <cellStyle name="Define-Column 9 3" xfId="101" xr:uid="{00000000-0005-0000-0000-000064000000}"/>
    <cellStyle name="Define-Column_Zvit rux-koshtiv 2010 Департамент " xfId="102" xr:uid="{00000000-0005-0000-0000-000065000000}"/>
    <cellStyle name="Explanatory Text" xfId="103" xr:uid="{00000000-0005-0000-0000-000066000000}"/>
    <cellStyle name="FS10" xfId="104" xr:uid="{00000000-0005-0000-0000-000067000000}"/>
    <cellStyle name="Good" xfId="105" xr:uid="{00000000-0005-0000-0000-000068000000}"/>
    <cellStyle name="Heading 1" xfId="106" xr:uid="{00000000-0005-0000-0000-000069000000}"/>
    <cellStyle name="Heading 2" xfId="107" xr:uid="{00000000-0005-0000-0000-00006A000000}"/>
    <cellStyle name="Heading 3" xfId="108" xr:uid="{00000000-0005-0000-0000-00006B000000}"/>
    <cellStyle name="Heading 4" xfId="109" xr:uid="{00000000-0005-0000-0000-00006C000000}"/>
    <cellStyle name="Hyperlink 2" xfId="110" xr:uid="{00000000-0005-0000-0000-00006D000000}"/>
    <cellStyle name="Input" xfId="111" xr:uid="{00000000-0005-0000-0000-00006E000000}"/>
    <cellStyle name="Level0" xfId="112" xr:uid="{00000000-0005-0000-0000-00006F000000}"/>
    <cellStyle name="Level0 10" xfId="113" xr:uid="{00000000-0005-0000-0000-000070000000}"/>
    <cellStyle name="Level0 2" xfId="114" xr:uid="{00000000-0005-0000-0000-000071000000}"/>
    <cellStyle name="Level0 2 2" xfId="115" xr:uid="{00000000-0005-0000-0000-000072000000}"/>
    <cellStyle name="Level0 3" xfId="116" xr:uid="{00000000-0005-0000-0000-000073000000}"/>
    <cellStyle name="Level0 3 2" xfId="117" xr:uid="{00000000-0005-0000-0000-000074000000}"/>
    <cellStyle name="Level0 4" xfId="118" xr:uid="{00000000-0005-0000-0000-000075000000}"/>
    <cellStyle name="Level0 4 2" xfId="119" xr:uid="{00000000-0005-0000-0000-000076000000}"/>
    <cellStyle name="Level0 5" xfId="120" xr:uid="{00000000-0005-0000-0000-000077000000}"/>
    <cellStyle name="Level0 6" xfId="121" xr:uid="{00000000-0005-0000-0000-000078000000}"/>
    <cellStyle name="Level0 7" xfId="122" xr:uid="{00000000-0005-0000-0000-000079000000}"/>
    <cellStyle name="Level0 7 2" xfId="123" xr:uid="{00000000-0005-0000-0000-00007A000000}"/>
    <cellStyle name="Level0 7 3" xfId="124" xr:uid="{00000000-0005-0000-0000-00007B000000}"/>
    <cellStyle name="Level0 8" xfId="125" xr:uid="{00000000-0005-0000-0000-00007C000000}"/>
    <cellStyle name="Level0 8 2" xfId="126" xr:uid="{00000000-0005-0000-0000-00007D000000}"/>
    <cellStyle name="Level0 8 3" xfId="127" xr:uid="{00000000-0005-0000-0000-00007E000000}"/>
    <cellStyle name="Level0 9" xfId="128" xr:uid="{00000000-0005-0000-0000-00007F000000}"/>
    <cellStyle name="Level0 9 2" xfId="129" xr:uid="{00000000-0005-0000-0000-000080000000}"/>
    <cellStyle name="Level0 9 3" xfId="130" xr:uid="{00000000-0005-0000-0000-000081000000}"/>
    <cellStyle name="Level0_Zvit rux-koshtiv 2010 Департамент " xfId="131" xr:uid="{00000000-0005-0000-0000-000082000000}"/>
    <cellStyle name="Level1" xfId="132" xr:uid="{00000000-0005-0000-0000-000083000000}"/>
    <cellStyle name="Level1 2" xfId="133" xr:uid="{00000000-0005-0000-0000-000084000000}"/>
    <cellStyle name="Level1-Numbers" xfId="134" xr:uid="{00000000-0005-0000-0000-000085000000}"/>
    <cellStyle name="Level1-Numbers 2" xfId="135" xr:uid="{00000000-0005-0000-0000-000086000000}"/>
    <cellStyle name="Level1-Numbers-Hide" xfId="136" xr:uid="{00000000-0005-0000-0000-000087000000}"/>
    <cellStyle name="Level2" xfId="137" xr:uid="{00000000-0005-0000-0000-000088000000}"/>
    <cellStyle name="Level2 2" xfId="138" xr:uid="{00000000-0005-0000-0000-000089000000}"/>
    <cellStyle name="Level2-Hide" xfId="139" xr:uid="{00000000-0005-0000-0000-00008A000000}"/>
    <cellStyle name="Level2-Hide 2" xfId="140" xr:uid="{00000000-0005-0000-0000-00008B000000}"/>
    <cellStyle name="Level2-Numbers" xfId="141" xr:uid="{00000000-0005-0000-0000-00008C000000}"/>
    <cellStyle name="Level2-Numbers 2" xfId="142" xr:uid="{00000000-0005-0000-0000-00008D000000}"/>
    <cellStyle name="Level2-Numbers-Hide" xfId="143" xr:uid="{00000000-0005-0000-0000-00008E000000}"/>
    <cellStyle name="Level3" xfId="144" xr:uid="{00000000-0005-0000-0000-00008F000000}"/>
    <cellStyle name="Level3 2" xfId="145" xr:uid="{00000000-0005-0000-0000-000090000000}"/>
    <cellStyle name="Level3 3" xfId="146" xr:uid="{00000000-0005-0000-0000-000091000000}"/>
    <cellStyle name="Level3_План департамент_2010_1207" xfId="147" xr:uid="{00000000-0005-0000-0000-000092000000}"/>
    <cellStyle name="Level3-Hide" xfId="148" xr:uid="{00000000-0005-0000-0000-000093000000}"/>
    <cellStyle name="Level3-Hide 2" xfId="149" xr:uid="{00000000-0005-0000-0000-000094000000}"/>
    <cellStyle name="Level3-Numbers" xfId="150" xr:uid="{00000000-0005-0000-0000-000095000000}"/>
    <cellStyle name="Level3-Numbers 2" xfId="151" xr:uid="{00000000-0005-0000-0000-000096000000}"/>
    <cellStyle name="Level3-Numbers 3" xfId="152" xr:uid="{00000000-0005-0000-0000-000097000000}"/>
    <cellStyle name="Level3-Numbers_План департамент_2010_1207" xfId="153" xr:uid="{00000000-0005-0000-0000-000098000000}"/>
    <cellStyle name="Level3-Numbers-Hide" xfId="154" xr:uid="{00000000-0005-0000-0000-000099000000}"/>
    <cellStyle name="Level4" xfId="155" xr:uid="{00000000-0005-0000-0000-00009A000000}"/>
    <cellStyle name="Level4 2" xfId="156" xr:uid="{00000000-0005-0000-0000-00009B000000}"/>
    <cellStyle name="Level4-Hide" xfId="157" xr:uid="{00000000-0005-0000-0000-00009C000000}"/>
    <cellStyle name="Level4-Hide 2" xfId="158" xr:uid="{00000000-0005-0000-0000-00009D000000}"/>
    <cellStyle name="Level4-Numbers" xfId="159" xr:uid="{00000000-0005-0000-0000-00009E000000}"/>
    <cellStyle name="Level4-Numbers 2" xfId="160" xr:uid="{00000000-0005-0000-0000-00009F000000}"/>
    <cellStyle name="Level4-Numbers-Hide" xfId="161" xr:uid="{00000000-0005-0000-0000-0000A0000000}"/>
    <cellStyle name="Level5" xfId="162" xr:uid="{00000000-0005-0000-0000-0000A1000000}"/>
    <cellStyle name="Level5 2" xfId="163" xr:uid="{00000000-0005-0000-0000-0000A2000000}"/>
    <cellStyle name="Level5-Hide" xfId="164" xr:uid="{00000000-0005-0000-0000-0000A3000000}"/>
    <cellStyle name="Level5-Hide 2" xfId="165" xr:uid="{00000000-0005-0000-0000-0000A4000000}"/>
    <cellStyle name="Level5-Numbers" xfId="166" xr:uid="{00000000-0005-0000-0000-0000A5000000}"/>
    <cellStyle name="Level5-Numbers 2" xfId="167" xr:uid="{00000000-0005-0000-0000-0000A6000000}"/>
    <cellStyle name="Level5-Numbers-Hide" xfId="168" xr:uid="{00000000-0005-0000-0000-0000A7000000}"/>
    <cellStyle name="Level6" xfId="169" xr:uid="{00000000-0005-0000-0000-0000A8000000}"/>
    <cellStyle name="Level6 2" xfId="170" xr:uid="{00000000-0005-0000-0000-0000A9000000}"/>
    <cellStyle name="Level6-Hide" xfId="171" xr:uid="{00000000-0005-0000-0000-0000AA000000}"/>
    <cellStyle name="Level6-Hide 2" xfId="172" xr:uid="{00000000-0005-0000-0000-0000AB000000}"/>
    <cellStyle name="Level6-Numbers" xfId="173" xr:uid="{00000000-0005-0000-0000-0000AC000000}"/>
    <cellStyle name="Level6-Numbers 2" xfId="174" xr:uid="{00000000-0005-0000-0000-0000AD000000}"/>
    <cellStyle name="Level7" xfId="175" xr:uid="{00000000-0005-0000-0000-0000AE000000}"/>
    <cellStyle name="Level7-Hide" xfId="176" xr:uid="{00000000-0005-0000-0000-0000AF000000}"/>
    <cellStyle name="Level7-Numbers" xfId="177" xr:uid="{00000000-0005-0000-0000-0000B0000000}"/>
    <cellStyle name="Linked Cell" xfId="178" xr:uid="{00000000-0005-0000-0000-0000B1000000}"/>
    <cellStyle name="Neutral" xfId="179" xr:uid="{00000000-0005-0000-0000-0000B2000000}"/>
    <cellStyle name="Normal 2" xfId="180" xr:uid="{00000000-0005-0000-0000-0000B3000000}"/>
    <cellStyle name="Normal_2005_03_15-Финансовый_БГ" xfId="181" xr:uid="{00000000-0005-0000-0000-0000B4000000}"/>
    <cellStyle name="Note" xfId="182" xr:uid="{00000000-0005-0000-0000-0000B5000000}"/>
    <cellStyle name="Number-Cells" xfId="183" xr:uid="{00000000-0005-0000-0000-0000B6000000}"/>
    <cellStyle name="Number-Cells-Column2" xfId="184" xr:uid="{00000000-0005-0000-0000-0000B7000000}"/>
    <cellStyle name="Number-Cells-Column5" xfId="185" xr:uid="{00000000-0005-0000-0000-0000B8000000}"/>
    <cellStyle name="Output" xfId="186" xr:uid="{00000000-0005-0000-0000-0000B9000000}"/>
    <cellStyle name="Row-Header" xfId="187" xr:uid="{00000000-0005-0000-0000-0000BA000000}"/>
    <cellStyle name="Row-Header 2" xfId="188" xr:uid="{00000000-0005-0000-0000-0000BB000000}"/>
    <cellStyle name="Title" xfId="189" xr:uid="{00000000-0005-0000-0000-0000BC000000}"/>
    <cellStyle name="Total" xfId="190" xr:uid="{00000000-0005-0000-0000-0000BD000000}"/>
    <cellStyle name="Warning Text" xfId="191" xr:uid="{00000000-0005-0000-0000-0000BE000000}"/>
    <cellStyle name="Акцент1 2" xfId="192" xr:uid="{00000000-0005-0000-0000-0000BF000000}"/>
    <cellStyle name="Акцент1 3" xfId="193" xr:uid="{00000000-0005-0000-0000-0000C0000000}"/>
    <cellStyle name="Акцент2 2" xfId="194" xr:uid="{00000000-0005-0000-0000-0000C1000000}"/>
    <cellStyle name="Акцент2 3" xfId="195" xr:uid="{00000000-0005-0000-0000-0000C2000000}"/>
    <cellStyle name="Акцент3 2" xfId="196" xr:uid="{00000000-0005-0000-0000-0000C3000000}"/>
    <cellStyle name="Акцент3 3" xfId="197" xr:uid="{00000000-0005-0000-0000-0000C4000000}"/>
    <cellStyle name="Акцент4 2" xfId="198" xr:uid="{00000000-0005-0000-0000-0000C5000000}"/>
    <cellStyle name="Акцент4 3" xfId="199" xr:uid="{00000000-0005-0000-0000-0000C6000000}"/>
    <cellStyle name="Акцент5 2" xfId="200" xr:uid="{00000000-0005-0000-0000-0000C7000000}"/>
    <cellStyle name="Акцент5 3" xfId="201" xr:uid="{00000000-0005-0000-0000-0000C8000000}"/>
    <cellStyle name="Акцент6 2" xfId="202" xr:uid="{00000000-0005-0000-0000-0000C9000000}"/>
    <cellStyle name="Акцент6 3" xfId="203" xr:uid="{00000000-0005-0000-0000-0000CA000000}"/>
    <cellStyle name="Ввод  2" xfId="204" xr:uid="{00000000-0005-0000-0000-0000CB000000}"/>
    <cellStyle name="Ввод  3" xfId="205" xr:uid="{00000000-0005-0000-0000-0000CC000000}"/>
    <cellStyle name="Вывод 2" xfId="207" xr:uid="{00000000-0005-0000-0000-0000CD000000}"/>
    <cellStyle name="Вывод 3" xfId="208" xr:uid="{00000000-0005-0000-0000-0000CE000000}"/>
    <cellStyle name="Вычисление 2" xfId="209" xr:uid="{00000000-0005-0000-0000-0000CF000000}"/>
    <cellStyle name="Вычисление 3" xfId="210" xr:uid="{00000000-0005-0000-0000-0000D0000000}"/>
    <cellStyle name="Денежный 2" xfId="211" xr:uid="{00000000-0005-0000-0000-0000D1000000}"/>
    <cellStyle name="Заголовок 1 2" xfId="212" xr:uid="{00000000-0005-0000-0000-0000D2000000}"/>
    <cellStyle name="Заголовок 1 3" xfId="213" xr:uid="{00000000-0005-0000-0000-0000D3000000}"/>
    <cellStyle name="Заголовок 2 2" xfId="214" xr:uid="{00000000-0005-0000-0000-0000D4000000}"/>
    <cellStyle name="Заголовок 2 3" xfId="215" xr:uid="{00000000-0005-0000-0000-0000D5000000}"/>
    <cellStyle name="Заголовок 3 2" xfId="216" xr:uid="{00000000-0005-0000-0000-0000D6000000}"/>
    <cellStyle name="Заголовок 3 3" xfId="217" xr:uid="{00000000-0005-0000-0000-0000D7000000}"/>
    <cellStyle name="Заголовок 4 2" xfId="218" xr:uid="{00000000-0005-0000-0000-0000D8000000}"/>
    <cellStyle name="Заголовок 4 3" xfId="219" xr:uid="{00000000-0005-0000-0000-0000D9000000}"/>
    <cellStyle name="Итог 2" xfId="220" xr:uid="{00000000-0005-0000-0000-0000DA000000}"/>
    <cellStyle name="Итог 3" xfId="221" xr:uid="{00000000-0005-0000-0000-0000DB000000}"/>
    <cellStyle name="Контрольная ячейка 2" xfId="222" xr:uid="{00000000-0005-0000-0000-0000DC000000}"/>
    <cellStyle name="Контрольная ячейка 3" xfId="223" xr:uid="{00000000-0005-0000-0000-0000DD000000}"/>
    <cellStyle name="Название 2" xfId="224" xr:uid="{00000000-0005-0000-0000-0000DE000000}"/>
    <cellStyle name="Название 3" xfId="225" xr:uid="{00000000-0005-0000-0000-0000DF000000}"/>
    <cellStyle name="Нейтральный 2" xfId="226" xr:uid="{00000000-0005-0000-0000-0000E0000000}"/>
    <cellStyle name="Нейтральный 3" xfId="227" xr:uid="{00000000-0005-0000-0000-0000E1000000}"/>
    <cellStyle name="Обычный" xfId="0" builtinId="0"/>
    <cellStyle name="Обычный 10" xfId="228" xr:uid="{00000000-0005-0000-0000-0000E3000000}"/>
    <cellStyle name="Обычный 11" xfId="229" xr:uid="{00000000-0005-0000-0000-0000E4000000}"/>
    <cellStyle name="Обычный 12" xfId="230" xr:uid="{00000000-0005-0000-0000-0000E5000000}"/>
    <cellStyle name="Обычный 13" xfId="231" xr:uid="{00000000-0005-0000-0000-0000E6000000}"/>
    <cellStyle name="Обычный 14" xfId="232" xr:uid="{00000000-0005-0000-0000-0000E7000000}"/>
    <cellStyle name="Обычный 15" xfId="233" xr:uid="{00000000-0005-0000-0000-0000E8000000}"/>
    <cellStyle name="Обычный 16" xfId="234" xr:uid="{00000000-0005-0000-0000-0000E9000000}"/>
    <cellStyle name="Обычный 17" xfId="235" xr:uid="{00000000-0005-0000-0000-0000EA000000}"/>
    <cellStyle name="Обычный 18" xfId="236" xr:uid="{00000000-0005-0000-0000-0000EB000000}"/>
    <cellStyle name="Обычный 19" xfId="353" xr:uid="{00000000-0005-0000-0000-0000EC000000}"/>
    <cellStyle name="Обычный 2" xfId="237" xr:uid="{00000000-0005-0000-0000-0000ED000000}"/>
    <cellStyle name="Обычный 2 10" xfId="238" xr:uid="{00000000-0005-0000-0000-0000EE000000}"/>
    <cellStyle name="Обычный 2 11" xfId="239" xr:uid="{00000000-0005-0000-0000-0000EF000000}"/>
    <cellStyle name="Обычный 2 12" xfId="240" xr:uid="{00000000-0005-0000-0000-0000F0000000}"/>
    <cellStyle name="Обычный 2 13" xfId="241" xr:uid="{00000000-0005-0000-0000-0000F1000000}"/>
    <cellStyle name="Обычный 2 14" xfId="242" xr:uid="{00000000-0005-0000-0000-0000F2000000}"/>
    <cellStyle name="Обычный 2 15" xfId="243" xr:uid="{00000000-0005-0000-0000-0000F3000000}"/>
    <cellStyle name="Обычный 2 16" xfId="244" xr:uid="{00000000-0005-0000-0000-0000F4000000}"/>
    <cellStyle name="Обычный 2 2" xfId="245" xr:uid="{00000000-0005-0000-0000-0000F5000000}"/>
    <cellStyle name="Обычный 2 2 2" xfId="246" xr:uid="{00000000-0005-0000-0000-0000F6000000}"/>
    <cellStyle name="Обычный 2 2 3" xfId="247" xr:uid="{00000000-0005-0000-0000-0000F7000000}"/>
    <cellStyle name="Обычный 2 2 3 2" xfId="354" xr:uid="{00000000-0005-0000-0000-0000F8000000}"/>
    <cellStyle name="Обычный 2 2_Расшифровка прочих" xfId="248" xr:uid="{00000000-0005-0000-0000-0000F9000000}"/>
    <cellStyle name="Обычный 2 3" xfId="249" xr:uid="{00000000-0005-0000-0000-0000FA000000}"/>
    <cellStyle name="Обычный 2 4" xfId="250" xr:uid="{00000000-0005-0000-0000-0000FB000000}"/>
    <cellStyle name="Обычный 2 5" xfId="251" xr:uid="{00000000-0005-0000-0000-0000FC000000}"/>
    <cellStyle name="Обычный 2 6" xfId="252" xr:uid="{00000000-0005-0000-0000-0000FD000000}"/>
    <cellStyle name="Обычный 2 7" xfId="253" xr:uid="{00000000-0005-0000-0000-0000FE000000}"/>
    <cellStyle name="Обычный 2 8" xfId="254" xr:uid="{00000000-0005-0000-0000-0000FF000000}"/>
    <cellStyle name="Обычный 2 9" xfId="255" xr:uid="{00000000-0005-0000-0000-000000010000}"/>
    <cellStyle name="Обычный 2_2604-2010" xfId="256" xr:uid="{00000000-0005-0000-0000-000001010000}"/>
    <cellStyle name="Обычный 3" xfId="257" xr:uid="{00000000-0005-0000-0000-000002010000}"/>
    <cellStyle name="Обычный 3 10" xfId="258" xr:uid="{00000000-0005-0000-0000-000003010000}"/>
    <cellStyle name="Обычный 3 10 2" xfId="355" xr:uid="{00000000-0005-0000-0000-000004010000}"/>
    <cellStyle name="Обычный 3 11" xfId="259" xr:uid="{00000000-0005-0000-0000-000005010000}"/>
    <cellStyle name="Обычный 3 11 2" xfId="356" xr:uid="{00000000-0005-0000-0000-000006010000}"/>
    <cellStyle name="Обычный 3 12" xfId="260" xr:uid="{00000000-0005-0000-0000-000007010000}"/>
    <cellStyle name="Обычный 3 12 2" xfId="357" xr:uid="{00000000-0005-0000-0000-000008010000}"/>
    <cellStyle name="Обычный 3 13" xfId="261" xr:uid="{00000000-0005-0000-0000-000009010000}"/>
    <cellStyle name="Обычный 3 13 2" xfId="358" xr:uid="{00000000-0005-0000-0000-00000A010000}"/>
    <cellStyle name="Обычный 3 14" xfId="262" xr:uid="{00000000-0005-0000-0000-00000B010000}"/>
    <cellStyle name="Обычный 3 2" xfId="263" xr:uid="{00000000-0005-0000-0000-00000C010000}"/>
    <cellStyle name="Обычный 3 2 2" xfId="359" xr:uid="{00000000-0005-0000-0000-00000D010000}"/>
    <cellStyle name="Обычный 3 3" xfId="264" xr:uid="{00000000-0005-0000-0000-00000E010000}"/>
    <cellStyle name="Обычный 3 3 2" xfId="360" xr:uid="{00000000-0005-0000-0000-00000F010000}"/>
    <cellStyle name="Обычный 3 4" xfId="265" xr:uid="{00000000-0005-0000-0000-000010010000}"/>
    <cellStyle name="Обычный 3 4 2" xfId="361" xr:uid="{00000000-0005-0000-0000-000011010000}"/>
    <cellStyle name="Обычный 3 5" xfId="266" xr:uid="{00000000-0005-0000-0000-000012010000}"/>
    <cellStyle name="Обычный 3 5 2" xfId="362" xr:uid="{00000000-0005-0000-0000-000013010000}"/>
    <cellStyle name="Обычный 3 6" xfId="267" xr:uid="{00000000-0005-0000-0000-000014010000}"/>
    <cellStyle name="Обычный 3 6 2" xfId="363" xr:uid="{00000000-0005-0000-0000-000015010000}"/>
    <cellStyle name="Обычный 3 7" xfId="268" xr:uid="{00000000-0005-0000-0000-000016010000}"/>
    <cellStyle name="Обычный 3 7 2" xfId="364" xr:uid="{00000000-0005-0000-0000-000017010000}"/>
    <cellStyle name="Обычный 3 8" xfId="269" xr:uid="{00000000-0005-0000-0000-000018010000}"/>
    <cellStyle name="Обычный 3 8 2" xfId="365" xr:uid="{00000000-0005-0000-0000-000019010000}"/>
    <cellStyle name="Обычный 3 9" xfId="270" xr:uid="{00000000-0005-0000-0000-00001A010000}"/>
    <cellStyle name="Обычный 3 9 2" xfId="366" xr:uid="{00000000-0005-0000-0000-00001B010000}"/>
    <cellStyle name="Обычный 3_Дефицит_7 млрд_0608_бс" xfId="271" xr:uid="{00000000-0005-0000-0000-00001C010000}"/>
    <cellStyle name="Обычный 4" xfId="272" xr:uid="{00000000-0005-0000-0000-00001D010000}"/>
    <cellStyle name="Обычный 4 2" xfId="367" xr:uid="{00000000-0005-0000-0000-00001E010000}"/>
    <cellStyle name="Обычный 5" xfId="273" xr:uid="{00000000-0005-0000-0000-00001F010000}"/>
    <cellStyle name="Обычный 5 2" xfId="274" xr:uid="{00000000-0005-0000-0000-000020010000}"/>
    <cellStyle name="Обычный 6" xfId="275" xr:uid="{00000000-0005-0000-0000-000021010000}"/>
    <cellStyle name="Обычный 6 2" xfId="276" xr:uid="{00000000-0005-0000-0000-000022010000}"/>
    <cellStyle name="Обычный 6 3" xfId="277" xr:uid="{00000000-0005-0000-0000-000023010000}"/>
    <cellStyle name="Обычный 6 4" xfId="278" xr:uid="{00000000-0005-0000-0000-000024010000}"/>
    <cellStyle name="Обычный 6_Дефицит_7 млрд_0608_бс" xfId="279" xr:uid="{00000000-0005-0000-0000-000025010000}"/>
    <cellStyle name="Обычный 7" xfId="280" xr:uid="{00000000-0005-0000-0000-000026010000}"/>
    <cellStyle name="Обычный 7 2" xfId="281" xr:uid="{00000000-0005-0000-0000-000027010000}"/>
    <cellStyle name="Обычный 8" xfId="282" xr:uid="{00000000-0005-0000-0000-000028010000}"/>
    <cellStyle name="Обычный 9" xfId="283" xr:uid="{00000000-0005-0000-0000-000029010000}"/>
    <cellStyle name="Обычный 9 2" xfId="284" xr:uid="{00000000-0005-0000-0000-00002A010000}"/>
    <cellStyle name="Плохой 2" xfId="285" xr:uid="{00000000-0005-0000-0000-00002B010000}"/>
    <cellStyle name="Плохой 3" xfId="286" xr:uid="{00000000-0005-0000-0000-00002C010000}"/>
    <cellStyle name="Пояснение 2" xfId="287" xr:uid="{00000000-0005-0000-0000-00002D010000}"/>
    <cellStyle name="Пояснение 3" xfId="288" xr:uid="{00000000-0005-0000-0000-00002E010000}"/>
    <cellStyle name="Примечание 2" xfId="289" xr:uid="{00000000-0005-0000-0000-00002F010000}"/>
    <cellStyle name="Примечание 3" xfId="290" xr:uid="{00000000-0005-0000-0000-000030010000}"/>
    <cellStyle name="Процентный" xfId="206" builtinId="5"/>
    <cellStyle name="Процентный 2" xfId="291" xr:uid="{00000000-0005-0000-0000-000032010000}"/>
    <cellStyle name="Процентный 2 10" xfId="292" xr:uid="{00000000-0005-0000-0000-000033010000}"/>
    <cellStyle name="Процентный 2 11" xfId="293" xr:uid="{00000000-0005-0000-0000-000034010000}"/>
    <cellStyle name="Процентный 2 12" xfId="294" xr:uid="{00000000-0005-0000-0000-000035010000}"/>
    <cellStyle name="Процентный 2 13" xfId="295" xr:uid="{00000000-0005-0000-0000-000036010000}"/>
    <cellStyle name="Процентный 2 14" xfId="296" xr:uid="{00000000-0005-0000-0000-000037010000}"/>
    <cellStyle name="Процентный 2 15" xfId="297" xr:uid="{00000000-0005-0000-0000-000038010000}"/>
    <cellStyle name="Процентный 2 16" xfId="298" xr:uid="{00000000-0005-0000-0000-000039010000}"/>
    <cellStyle name="Процентный 2 2" xfId="299" xr:uid="{00000000-0005-0000-0000-00003A010000}"/>
    <cellStyle name="Процентный 2 3" xfId="300" xr:uid="{00000000-0005-0000-0000-00003B010000}"/>
    <cellStyle name="Процентный 2 4" xfId="301" xr:uid="{00000000-0005-0000-0000-00003C010000}"/>
    <cellStyle name="Процентный 2 5" xfId="302" xr:uid="{00000000-0005-0000-0000-00003D010000}"/>
    <cellStyle name="Процентный 2 6" xfId="303" xr:uid="{00000000-0005-0000-0000-00003E010000}"/>
    <cellStyle name="Процентный 2 7" xfId="304" xr:uid="{00000000-0005-0000-0000-00003F010000}"/>
    <cellStyle name="Процентный 2 8" xfId="305" xr:uid="{00000000-0005-0000-0000-000040010000}"/>
    <cellStyle name="Процентный 2 9" xfId="306" xr:uid="{00000000-0005-0000-0000-000041010000}"/>
    <cellStyle name="Процентный 3" xfId="307" xr:uid="{00000000-0005-0000-0000-000042010000}"/>
    <cellStyle name="Процентный 4" xfId="308" xr:uid="{00000000-0005-0000-0000-000043010000}"/>
    <cellStyle name="Процентный 4 2" xfId="309" xr:uid="{00000000-0005-0000-0000-000044010000}"/>
    <cellStyle name="Связанная ячейка 2" xfId="310" xr:uid="{00000000-0005-0000-0000-000045010000}"/>
    <cellStyle name="Связанная ячейка 3" xfId="311" xr:uid="{00000000-0005-0000-0000-000046010000}"/>
    <cellStyle name="Стиль 1" xfId="312" xr:uid="{00000000-0005-0000-0000-000047010000}"/>
    <cellStyle name="Стиль 1 2" xfId="313" xr:uid="{00000000-0005-0000-0000-000048010000}"/>
    <cellStyle name="Стиль 1 3" xfId="314" xr:uid="{00000000-0005-0000-0000-000049010000}"/>
    <cellStyle name="Стиль 1 4" xfId="315" xr:uid="{00000000-0005-0000-0000-00004A010000}"/>
    <cellStyle name="Стиль 1 5" xfId="316" xr:uid="{00000000-0005-0000-0000-00004B010000}"/>
    <cellStyle name="Стиль 1 6" xfId="317" xr:uid="{00000000-0005-0000-0000-00004C010000}"/>
    <cellStyle name="Стиль 1 7" xfId="318" xr:uid="{00000000-0005-0000-0000-00004D010000}"/>
    <cellStyle name="Текст предупреждения 2" xfId="319" xr:uid="{00000000-0005-0000-0000-00004E010000}"/>
    <cellStyle name="Текст предупреждения 3" xfId="320" xr:uid="{00000000-0005-0000-0000-00004F010000}"/>
    <cellStyle name="Тысячи [0]_1.62" xfId="321" xr:uid="{00000000-0005-0000-0000-000050010000}"/>
    <cellStyle name="Тысячи_1.62" xfId="322" xr:uid="{00000000-0005-0000-0000-000051010000}"/>
    <cellStyle name="Финансовый 2" xfId="323" xr:uid="{00000000-0005-0000-0000-000052010000}"/>
    <cellStyle name="Финансовый 2 10" xfId="324" xr:uid="{00000000-0005-0000-0000-000053010000}"/>
    <cellStyle name="Финансовый 2 11" xfId="325" xr:uid="{00000000-0005-0000-0000-000054010000}"/>
    <cellStyle name="Финансовый 2 12" xfId="326" xr:uid="{00000000-0005-0000-0000-000055010000}"/>
    <cellStyle name="Финансовый 2 13" xfId="327" xr:uid="{00000000-0005-0000-0000-000056010000}"/>
    <cellStyle name="Финансовый 2 14" xfId="328" xr:uid="{00000000-0005-0000-0000-000057010000}"/>
    <cellStyle name="Финансовый 2 15" xfId="329" xr:uid="{00000000-0005-0000-0000-000058010000}"/>
    <cellStyle name="Финансовый 2 16" xfId="330" xr:uid="{00000000-0005-0000-0000-000059010000}"/>
    <cellStyle name="Финансовый 2 17" xfId="331" xr:uid="{00000000-0005-0000-0000-00005A010000}"/>
    <cellStyle name="Финансовый 2 2" xfId="332" xr:uid="{00000000-0005-0000-0000-00005B010000}"/>
    <cellStyle name="Финансовый 2 3" xfId="333" xr:uid="{00000000-0005-0000-0000-00005C010000}"/>
    <cellStyle name="Финансовый 2 4" xfId="334" xr:uid="{00000000-0005-0000-0000-00005D010000}"/>
    <cellStyle name="Финансовый 2 5" xfId="335" xr:uid="{00000000-0005-0000-0000-00005E010000}"/>
    <cellStyle name="Финансовый 2 6" xfId="336" xr:uid="{00000000-0005-0000-0000-00005F010000}"/>
    <cellStyle name="Финансовый 2 7" xfId="337" xr:uid="{00000000-0005-0000-0000-000060010000}"/>
    <cellStyle name="Финансовый 2 8" xfId="338" xr:uid="{00000000-0005-0000-0000-000061010000}"/>
    <cellStyle name="Финансовый 2 9" xfId="339" xr:uid="{00000000-0005-0000-0000-000062010000}"/>
    <cellStyle name="Финансовый 3" xfId="340" xr:uid="{00000000-0005-0000-0000-000063010000}"/>
    <cellStyle name="Финансовый 3 2" xfId="341" xr:uid="{00000000-0005-0000-0000-000064010000}"/>
    <cellStyle name="Финансовый 4" xfId="342" xr:uid="{00000000-0005-0000-0000-000065010000}"/>
    <cellStyle name="Финансовый 4 2" xfId="343" xr:uid="{00000000-0005-0000-0000-000066010000}"/>
    <cellStyle name="Финансовый 4 3" xfId="344" xr:uid="{00000000-0005-0000-0000-000067010000}"/>
    <cellStyle name="Финансовый 5" xfId="345" xr:uid="{00000000-0005-0000-0000-000068010000}"/>
    <cellStyle name="Финансовый 6" xfId="346" xr:uid="{00000000-0005-0000-0000-000069010000}"/>
    <cellStyle name="Финансовый 7" xfId="347" xr:uid="{00000000-0005-0000-0000-00006A010000}"/>
    <cellStyle name="Хороший 2" xfId="348" xr:uid="{00000000-0005-0000-0000-00006B010000}"/>
    <cellStyle name="Хороший 3" xfId="349" xr:uid="{00000000-0005-0000-0000-00006C010000}"/>
    <cellStyle name="числовой" xfId="350" xr:uid="{00000000-0005-0000-0000-00006D010000}"/>
    <cellStyle name="Ю" xfId="351" xr:uid="{00000000-0005-0000-0000-00006E010000}"/>
    <cellStyle name="Ю-FreeSet_10" xfId="352" xr:uid="{00000000-0005-0000-0000-00006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3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попер_роз"/>
      <sheetName val="Inform"/>
      <sheetName val="L4"/>
      <sheetName val="L10"/>
      <sheetName val="KOEF"/>
      <sheetName val="База"/>
      <sheetName val="7  Інші витрати"/>
      <sheetName val="ОСВ МСФЗ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Inform"/>
      <sheetName val="Правила ДДС"/>
      <sheetName val="_ф3"/>
      <sheetName val="_Ф4"/>
      <sheetName val="_Ф5"/>
      <sheetName val="Ф7_цены"/>
      <sheetName val="Ф8_цены"/>
      <sheetName val="7  інші витрати"/>
      <sheetName val="МТР_Газ_України"/>
      <sheetName val="МТР_все_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  <sheetName val="Лист1"/>
      <sheetName val="МТР все 2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Inform"/>
      <sheetName val="Ini"/>
      <sheetName val="Setup"/>
      <sheetName val="200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опер_роз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МТР Газ України"/>
      <sheetName val="7  інші витрати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7  інші витрати"/>
      <sheetName val="Ener "/>
      <sheetName val="Лист1"/>
      <sheetName val="ТРП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Inform"/>
      <sheetName val="812"/>
      <sheetName val="Ф2"/>
      <sheetName val="Ener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МТР Газ України"/>
      <sheetName val="Inform"/>
      <sheetName val="7  інші витрати"/>
      <sheetName val="БАЗА  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Ener "/>
      <sheetName val="Технич лист"/>
      <sheetName val="банк"/>
      <sheetName val="дез"/>
      <sheetName val="связь"/>
      <sheetName val="компод"/>
      <sheetName val="пож"/>
      <sheetName val="проезд"/>
      <sheetName val="стр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база  "/>
      <sheetName val="банк"/>
      <sheetName val="дез"/>
      <sheetName val="связь"/>
      <sheetName val="компод"/>
      <sheetName val="пож"/>
      <sheetName val="проезд"/>
      <sheetName val="страх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Лист2"/>
      <sheetName val="1993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  <sheetName val="1993"/>
      <sheetName val="рік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993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2:K327"/>
  <sheetViews>
    <sheetView view="pageBreakPreview" topLeftCell="A92" zoomScale="64" zoomScaleNormal="50" zoomScaleSheetLayoutView="64" workbookViewId="0">
      <selection activeCell="D99" sqref="D99"/>
    </sheetView>
  </sheetViews>
  <sheetFormatPr defaultRowHeight="18.75"/>
  <cols>
    <col min="1" max="1" width="98.5703125" style="24" customWidth="1"/>
    <col min="2" max="2" width="14.85546875" style="23" customWidth="1"/>
    <col min="3" max="7" width="22.42578125" style="23" customWidth="1"/>
    <col min="8" max="8" width="19.85546875" style="23" customWidth="1"/>
    <col min="9" max="9" width="40.140625" style="23" customWidth="1"/>
    <col min="10" max="10" width="9.140625" style="24"/>
    <col min="11" max="11" width="45.42578125" style="24" customWidth="1"/>
    <col min="12" max="16384" width="9.140625" style="24"/>
  </cols>
  <sheetData>
    <row r="2" spans="1:9" ht="39.75" customHeight="1">
      <c r="A2" s="273" t="s">
        <v>88</v>
      </c>
      <c r="B2" s="273"/>
      <c r="C2" s="273"/>
      <c r="D2" s="273"/>
      <c r="E2" s="273"/>
      <c r="F2" s="273"/>
      <c r="G2" s="273"/>
      <c r="H2" s="273"/>
      <c r="I2" s="273"/>
    </row>
    <row r="3" spans="1:9" ht="39.75" customHeight="1">
      <c r="A3" s="273" t="s">
        <v>277</v>
      </c>
      <c r="B3" s="273"/>
      <c r="C3" s="273"/>
      <c r="D3" s="273"/>
      <c r="E3" s="273"/>
      <c r="F3" s="273"/>
      <c r="G3" s="273"/>
      <c r="H3" s="273"/>
      <c r="I3" s="273"/>
    </row>
    <row r="4" spans="1:9" ht="51.75" customHeight="1">
      <c r="C4" s="273" t="s">
        <v>308</v>
      </c>
      <c r="D4" s="273"/>
      <c r="E4" s="273"/>
    </row>
    <row r="5" spans="1:9" ht="29.25" customHeight="1">
      <c r="I5" s="60" t="s">
        <v>169</v>
      </c>
    </row>
    <row r="6" spans="1:9" ht="37.5" customHeight="1">
      <c r="A6" s="276" t="s">
        <v>54</v>
      </c>
      <c r="B6" s="276"/>
      <c r="C6" s="276"/>
      <c r="D6" s="276"/>
      <c r="E6" s="276"/>
      <c r="F6" s="276"/>
      <c r="G6" s="276"/>
      <c r="H6" s="276"/>
      <c r="I6" s="276"/>
    </row>
    <row r="7" spans="1:9" ht="22.5" customHeight="1">
      <c r="A7" s="170"/>
      <c r="B7" s="171"/>
      <c r="C7" s="171"/>
      <c r="D7" s="171"/>
      <c r="E7" s="171"/>
      <c r="F7" s="171"/>
      <c r="G7" s="171"/>
      <c r="H7" s="171" t="s">
        <v>212</v>
      </c>
      <c r="I7" s="171"/>
    </row>
    <row r="8" spans="1:9" ht="55.5" customHeight="1">
      <c r="A8" s="278" t="s">
        <v>100</v>
      </c>
      <c r="B8" s="277" t="s">
        <v>7</v>
      </c>
      <c r="C8" s="277" t="s">
        <v>136</v>
      </c>
      <c r="D8" s="277"/>
      <c r="E8" s="278" t="s">
        <v>339</v>
      </c>
      <c r="F8" s="278"/>
      <c r="G8" s="278"/>
      <c r="H8" s="278"/>
      <c r="I8" s="278"/>
    </row>
    <row r="9" spans="1:9" ht="108" customHeight="1">
      <c r="A9" s="278"/>
      <c r="B9" s="277"/>
      <c r="C9" s="169" t="s">
        <v>337</v>
      </c>
      <c r="D9" s="169" t="s">
        <v>338</v>
      </c>
      <c r="E9" s="169" t="s">
        <v>94</v>
      </c>
      <c r="F9" s="169" t="s">
        <v>90</v>
      </c>
      <c r="G9" s="172" t="s">
        <v>97</v>
      </c>
      <c r="H9" s="172" t="s">
        <v>179</v>
      </c>
      <c r="I9" s="169" t="s">
        <v>96</v>
      </c>
    </row>
    <row r="10" spans="1:9" ht="42.75" customHeight="1">
      <c r="A10" s="66">
        <v>1</v>
      </c>
      <c r="B10" s="169">
        <v>2</v>
      </c>
      <c r="C10" s="66">
        <v>3</v>
      </c>
      <c r="D10" s="169">
        <v>4</v>
      </c>
      <c r="E10" s="66">
        <v>5</v>
      </c>
      <c r="F10" s="169">
        <v>6</v>
      </c>
      <c r="G10" s="66">
        <v>7</v>
      </c>
      <c r="H10" s="169">
        <v>8</v>
      </c>
      <c r="I10" s="66">
        <v>9</v>
      </c>
    </row>
    <row r="11" spans="1:9" s="157" customFormat="1" ht="39.75" customHeight="1">
      <c r="A11" s="279" t="s">
        <v>95</v>
      </c>
      <c r="B11" s="279"/>
      <c r="C11" s="279"/>
      <c r="D11" s="279"/>
      <c r="E11" s="279"/>
      <c r="F11" s="279"/>
      <c r="G11" s="279"/>
      <c r="H11" s="279"/>
      <c r="I11" s="279"/>
    </row>
    <row r="12" spans="1:9" s="157" customFormat="1" ht="45.75" customHeight="1">
      <c r="A12" s="160" t="s">
        <v>79</v>
      </c>
      <c r="B12" s="14">
        <v>1000</v>
      </c>
      <c r="C12" s="215">
        <v>7240</v>
      </c>
      <c r="D12" s="215">
        <v>7496</v>
      </c>
      <c r="E12" s="215">
        <v>8009</v>
      </c>
      <c r="F12" s="215">
        <v>7496</v>
      </c>
      <c r="G12" s="215">
        <f>F12-E12</f>
        <v>-513</v>
      </c>
      <c r="H12" s="26">
        <f>(F12/E12)*100</f>
        <v>93.594705955799725</v>
      </c>
      <c r="I12" s="15"/>
    </row>
    <row r="13" spans="1:9" s="157" customFormat="1" ht="38.25" customHeight="1">
      <c r="A13" s="160" t="s">
        <v>75</v>
      </c>
      <c r="B13" s="14">
        <v>1010</v>
      </c>
      <c r="C13" s="215">
        <f>SUM(C14:C21)</f>
        <v>-7411</v>
      </c>
      <c r="D13" s="215">
        <f>SUM(D14:D21)</f>
        <v>-7186</v>
      </c>
      <c r="E13" s="215">
        <f>SUM(E14:E21)</f>
        <v>-7767</v>
      </c>
      <c r="F13" s="215">
        <f>SUM(F14:F21)</f>
        <v>-7186</v>
      </c>
      <c r="G13" s="215">
        <f>F13-E13</f>
        <v>581</v>
      </c>
      <c r="H13" s="26">
        <f t="shared" ref="H13:H76" si="0">(F13/E13)*100</f>
        <v>92.519634350457054</v>
      </c>
      <c r="I13" s="15"/>
    </row>
    <row r="14" spans="1:9" s="157" customFormat="1" ht="36.75" customHeight="1">
      <c r="A14" s="168" t="s">
        <v>151</v>
      </c>
      <c r="B14" s="12">
        <v>1011</v>
      </c>
      <c r="C14" s="216">
        <v>-251</v>
      </c>
      <c r="D14" s="216">
        <v>-556</v>
      </c>
      <c r="E14" s="216">
        <v>-572</v>
      </c>
      <c r="F14" s="216">
        <v>-556</v>
      </c>
      <c r="G14" s="216">
        <f t="shared" ref="G14:G75" si="1">F14-E14</f>
        <v>16</v>
      </c>
      <c r="H14" s="221">
        <f t="shared" si="0"/>
        <v>97.2027972027972</v>
      </c>
      <c r="I14" s="16"/>
    </row>
    <row r="15" spans="1:9" s="157" customFormat="1" ht="36.75" customHeight="1">
      <c r="A15" s="168" t="s">
        <v>152</v>
      </c>
      <c r="B15" s="12">
        <v>1012</v>
      </c>
      <c r="C15" s="216">
        <v>-291</v>
      </c>
      <c r="D15" s="216">
        <v>-256</v>
      </c>
      <c r="E15" s="216">
        <v>-304</v>
      </c>
      <c r="F15" s="216">
        <v>-256</v>
      </c>
      <c r="G15" s="216">
        <f t="shared" si="1"/>
        <v>48</v>
      </c>
      <c r="H15" s="221">
        <f t="shared" si="0"/>
        <v>84.210526315789465</v>
      </c>
      <c r="I15" s="16"/>
    </row>
    <row r="16" spans="1:9" s="157" customFormat="1" ht="36.75" customHeight="1">
      <c r="A16" s="168" t="s">
        <v>153</v>
      </c>
      <c r="B16" s="12">
        <v>1013</v>
      </c>
      <c r="C16" s="216">
        <v>-161</v>
      </c>
      <c r="D16" s="216">
        <v>-270</v>
      </c>
      <c r="E16" s="216">
        <v>-167</v>
      </c>
      <c r="F16" s="216">
        <v>-270</v>
      </c>
      <c r="G16" s="216">
        <f t="shared" si="1"/>
        <v>-103</v>
      </c>
      <c r="H16" s="221">
        <f t="shared" si="0"/>
        <v>161.67664670658684</v>
      </c>
      <c r="I16" s="16"/>
    </row>
    <row r="17" spans="1:11" s="157" customFormat="1" ht="36.75" customHeight="1">
      <c r="A17" s="168" t="s">
        <v>4</v>
      </c>
      <c r="B17" s="12">
        <v>1014</v>
      </c>
      <c r="C17" s="216">
        <v>-4466</v>
      </c>
      <c r="D17" s="216">
        <v>-3719</v>
      </c>
      <c r="E17" s="216">
        <v>-4296</v>
      </c>
      <c r="F17" s="216">
        <v>-3719</v>
      </c>
      <c r="G17" s="216">
        <f t="shared" si="1"/>
        <v>577</v>
      </c>
      <c r="H17" s="221">
        <f t="shared" si="0"/>
        <v>86.568901303538169</v>
      </c>
      <c r="I17" s="16"/>
    </row>
    <row r="18" spans="1:11" s="157" customFormat="1" ht="36.75" customHeight="1">
      <c r="A18" s="168" t="s">
        <v>5</v>
      </c>
      <c r="B18" s="12">
        <v>1015</v>
      </c>
      <c r="C18" s="216">
        <v>-971</v>
      </c>
      <c r="D18" s="216">
        <v>-798</v>
      </c>
      <c r="E18" s="216">
        <v>-945</v>
      </c>
      <c r="F18" s="216">
        <v>-798</v>
      </c>
      <c r="G18" s="216">
        <f t="shared" si="1"/>
        <v>147</v>
      </c>
      <c r="H18" s="221">
        <f t="shared" si="0"/>
        <v>84.444444444444443</v>
      </c>
      <c r="I18" s="16"/>
    </row>
    <row r="19" spans="1:11" ht="50.25" customHeight="1">
      <c r="A19" s="168" t="s">
        <v>154</v>
      </c>
      <c r="B19" s="169">
        <v>1016</v>
      </c>
      <c r="C19" s="216"/>
      <c r="D19" s="216"/>
      <c r="E19" s="216">
        <v>-8</v>
      </c>
      <c r="F19" s="216"/>
      <c r="G19" s="216">
        <f t="shared" si="1"/>
        <v>8</v>
      </c>
      <c r="H19" s="221">
        <f t="shared" si="0"/>
        <v>0</v>
      </c>
      <c r="I19" s="17" t="s">
        <v>288</v>
      </c>
      <c r="K19" s="24" t="s">
        <v>306</v>
      </c>
    </row>
    <row r="20" spans="1:11" ht="36.75" customHeight="1">
      <c r="A20" s="168" t="s">
        <v>155</v>
      </c>
      <c r="B20" s="169">
        <v>1017</v>
      </c>
      <c r="C20" s="216">
        <v>-411</v>
      </c>
      <c r="D20" s="216">
        <v>-533</v>
      </c>
      <c r="E20" s="216">
        <v>-543</v>
      </c>
      <c r="F20" s="216">
        <v>-533</v>
      </c>
      <c r="G20" s="216">
        <f t="shared" si="1"/>
        <v>10</v>
      </c>
      <c r="H20" s="221">
        <f t="shared" si="0"/>
        <v>98.158379373848987</v>
      </c>
      <c r="I20" s="17"/>
    </row>
    <row r="21" spans="1:11" s="157" customFormat="1" ht="36.75" customHeight="1">
      <c r="A21" s="168" t="s">
        <v>156</v>
      </c>
      <c r="B21" s="12">
        <v>1018</v>
      </c>
      <c r="C21" s="216">
        <v>-860</v>
      </c>
      <c r="D21" s="216">
        <v>-1054</v>
      </c>
      <c r="E21" s="216">
        <v>-932</v>
      </c>
      <c r="F21" s="216">
        <v>-1054</v>
      </c>
      <c r="G21" s="216">
        <f t="shared" si="1"/>
        <v>-122</v>
      </c>
      <c r="H21" s="221">
        <f t="shared" si="0"/>
        <v>113.09012875536482</v>
      </c>
      <c r="I21" s="16"/>
    </row>
    <row r="22" spans="1:11" s="157" customFormat="1" ht="35.25" customHeight="1">
      <c r="A22" s="160" t="s">
        <v>10</v>
      </c>
      <c r="B22" s="14">
        <v>1020</v>
      </c>
      <c r="C22" s="215">
        <f>SUM(C12,C13)</f>
        <v>-171</v>
      </c>
      <c r="D22" s="215">
        <f>SUM(D12,D13)</f>
        <v>310</v>
      </c>
      <c r="E22" s="215">
        <f>SUM(E12,E13)</f>
        <v>242</v>
      </c>
      <c r="F22" s="215">
        <f>SUM(F12,F13)</f>
        <v>310</v>
      </c>
      <c r="G22" s="215">
        <f t="shared" si="1"/>
        <v>68</v>
      </c>
      <c r="H22" s="26">
        <f t="shared" si="0"/>
        <v>128.099173553719</v>
      </c>
      <c r="I22" s="15"/>
    </row>
    <row r="23" spans="1:11" s="157" customFormat="1" ht="39" customHeight="1">
      <c r="A23" s="160" t="s">
        <v>85</v>
      </c>
      <c r="B23" s="14">
        <v>1030</v>
      </c>
      <c r="C23" s="215">
        <f>SUM(C24:C41,C43)</f>
        <v>-993</v>
      </c>
      <c r="D23" s="215">
        <f>SUM(D24:D41,D43)</f>
        <v>-847</v>
      </c>
      <c r="E23" s="215">
        <f>SUM(E24:E41,E43)</f>
        <v>-819</v>
      </c>
      <c r="F23" s="215">
        <f>SUM(F24:F41,F43)</f>
        <v>-847</v>
      </c>
      <c r="G23" s="215">
        <f t="shared" si="1"/>
        <v>-28</v>
      </c>
      <c r="H23" s="26">
        <f t="shared" si="0"/>
        <v>103.41880341880344</v>
      </c>
      <c r="I23" s="15"/>
    </row>
    <row r="24" spans="1:11" s="157" customFormat="1" ht="37.5" customHeight="1">
      <c r="A24" s="168" t="s">
        <v>56</v>
      </c>
      <c r="B24" s="12">
        <v>1031</v>
      </c>
      <c r="C24" s="216">
        <v>-22</v>
      </c>
      <c r="D24" s="216">
        <v>-30</v>
      </c>
      <c r="E24" s="216">
        <v>-20</v>
      </c>
      <c r="F24" s="216">
        <v>-30</v>
      </c>
      <c r="G24" s="216">
        <f t="shared" si="1"/>
        <v>-10</v>
      </c>
      <c r="H24" s="221">
        <f t="shared" si="0"/>
        <v>150</v>
      </c>
      <c r="I24" s="16"/>
      <c r="K24" s="16" t="s">
        <v>298</v>
      </c>
    </row>
    <row r="25" spans="1:11" s="157" customFormat="1" ht="37.5" customHeight="1">
      <c r="A25" s="168" t="s">
        <v>80</v>
      </c>
      <c r="B25" s="12">
        <v>1032</v>
      </c>
      <c r="C25" s="216" t="s">
        <v>116</v>
      </c>
      <c r="D25" s="216" t="s">
        <v>116</v>
      </c>
      <c r="E25" s="216" t="s">
        <v>116</v>
      </c>
      <c r="F25" s="216" t="s">
        <v>116</v>
      </c>
      <c r="G25" s="116" t="e">
        <f t="shared" si="1"/>
        <v>#VALUE!</v>
      </c>
      <c r="H25" s="213" t="e">
        <f t="shared" si="0"/>
        <v>#VALUE!</v>
      </c>
      <c r="I25" s="16"/>
    </row>
    <row r="26" spans="1:11" s="157" customFormat="1" ht="37.5" customHeight="1">
      <c r="A26" s="168" t="s">
        <v>9</v>
      </c>
      <c r="B26" s="12">
        <v>1033</v>
      </c>
      <c r="C26" s="216" t="s">
        <v>116</v>
      </c>
      <c r="D26" s="216" t="s">
        <v>116</v>
      </c>
      <c r="E26" s="216" t="s">
        <v>116</v>
      </c>
      <c r="F26" s="216" t="s">
        <v>116</v>
      </c>
      <c r="G26" s="116" t="e">
        <f t="shared" si="1"/>
        <v>#VALUE!</v>
      </c>
      <c r="H26" s="213" t="e">
        <f t="shared" si="0"/>
        <v>#VALUE!</v>
      </c>
      <c r="I26" s="16"/>
    </row>
    <row r="27" spans="1:11" s="157" customFormat="1" ht="37.5" customHeight="1">
      <c r="A27" s="168" t="s">
        <v>17</v>
      </c>
      <c r="B27" s="12">
        <v>1034</v>
      </c>
      <c r="C27" s="216" t="s">
        <v>116</v>
      </c>
      <c r="D27" s="216" t="s">
        <v>116</v>
      </c>
      <c r="E27" s="216" t="s">
        <v>116</v>
      </c>
      <c r="F27" s="216" t="s">
        <v>116</v>
      </c>
      <c r="G27" s="116" t="e">
        <f t="shared" si="1"/>
        <v>#VALUE!</v>
      </c>
      <c r="H27" s="213" t="e">
        <f t="shared" si="0"/>
        <v>#VALUE!</v>
      </c>
      <c r="I27" s="16"/>
    </row>
    <row r="28" spans="1:11" s="157" customFormat="1" ht="37.5" customHeight="1">
      <c r="A28" s="168" t="s">
        <v>18</v>
      </c>
      <c r="B28" s="12">
        <v>1035</v>
      </c>
      <c r="C28" s="216">
        <v>-3</v>
      </c>
      <c r="D28" s="216">
        <v>-2</v>
      </c>
      <c r="E28" s="216">
        <v>-3</v>
      </c>
      <c r="F28" s="216">
        <v>-2</v>
      </c>
      <c r="G28" s="216">
        <f t="shared" si="1"/>
        <v>1</v>
      </c>
      <c r="H28" s="221">
        <f t="shared" si="0"/>
        <v>66.666666666666657</v>
      </c>
      <c r="I28" s="16"/>
    </row>
    <row r="29" spans="1:11" s="157" customFormat="1" ht="37.5" customHeight="1">
      <c r="A29" s="168" t="s">
        <v>19</v>
      </c>
      <c r="B29" s="12">
        <v>1036</v>
      </c>
      <c r="C29" s="216">
        <v>-709</v>
      </c>
      <c r="D29" s="216">
        <v>-631</v>
      </c>
      <c r="E29" s="216">
        <v>-621</v>
      </c>
      <c r="F29" s="216">
        <v>-631</v>
      </c>
      <c r="G29" s="216">
        <f t="shared" si="1"/>
        <v>-10</v>
      </c>
      <c r="H29" s="221">
        <f t="shared" si="0"/>
        <v>101.61030595813205</v>
      </c>
      <c r="I29" s="16"/>
    </row>
    <row r="30" spans="1:11" s="157" customFormat="1" ht="37.5" customHeight="1">
      <c r="A30" s="168" t="s">
        <v>20</v>
      </c>
      <c r="B30" s="12">
        <v>1037</v>
      </c>
      <c r="C30" s="216">
        <v>-155</v>
      </c>
      <c r="D30" s="216">
        <v>-139</v>
      </c>
      <c r="E30" s="216">
        <v>-137</v>
      </c>
      <c r="F30" s="216">
        <v>-139</v>
      </c>
      <c r="G30" s="216">
        <f t="shared" si="1"/>
        <v>-2</v>
      </c>
      <c r="H30" s="221">
        <f t="shared" si="0"/>
        <v>101.45985401459853</v>
      </c>
      <c r="I30" s="16"/>
    </row>
    <row r="31" spans="1:11" s="157" customFormat="1" ht="52.5" customHeight="1">
      <c r="A31" s="168" t="s">
        <v>21</v>
      </c>
      <c r="B31" s="12">
        <v>1038</v>
      </c>
      <c r="C31" s="216">
        <v>-8</v>
      </c>
      <c r="D31" s="216">
        <v>-12</v>
      </c>
      <c r="E31" s="216">
        <v>-12</v>
      </c>
      <c r="F31" s="216">
        <v>-12</v>
      </c>
      <c r="G31" s="216">
        <f t="shared" si="1"/>
        <v>0</v>
      </c>
      <c r="H31" s="221">
        <f t="shared" si="0"/>
        <v>100</v>
      </c>
      <c r="I31" s="16"/>
    </row>
    <row r="32" spans="1:11" ht="52.5" customHeight="1">
      <c r="A32" s="168" t="s">
        <v>22</v>
      </c>
      <c r="B32" s="12">
        <v>1039</v>
      </c>
      <c r="C32" s="216" t="s">
        <v>116</v>
      </c>
      <c r="D32" s="216" t="s">
        <v>116</v>
      </c>
      <c r="E32" s="216" t="s">
        <v>116</v>
      </c>
      <c r="F32" s="216" t="s">
        <v>116</v>
      </c>
      <c r="G32" s="116" t="e">
        <f t="shared" si="1"/>
        <v>#VALUE!</v>
      </c>
      <c r="H32" s="213" t="e">
        <f t="shared" si="0"/>
        <v>#VALUE!</v>
      </c>
      <c r="I32" s="16"/>
    </row>
    <row r="33" spans="1:11" s="157" customFormat="1" ht="36" customHeight="1">
      <c r="A33" s="168" t="s">
        <v>23</v>
      </c>
      <c r="B33" s="12">
        <v>1040</v>
      </c>
      <c r="C33" s="216" t="s">
        <v>116</v>
      </c>
      <c r="D33" s="216" t="s">
        <v>116</v>
      </c>
      <c r="E33" s="216" t="s">
        <v>116</v>
      </c>
      <c r="F33" s="216" t="s">
        <v>116</v>
      </c>
      <c r="G33" s="116" t="e">
        <f t="shared" si="1"/>
        <v>#VALUE!</v>
      </c>
      <c r="H33" s="213" t="e">
        <f t="shared" si="0"/>
        <v>#VALUE!</v>
      </c>
      <c r="I33" s="16"/>
    </row>
    <row r="34" spans="1:11" s="157" customFormat="1" ht="36" customHeight="1">
      <c r="A34" s="168" t="s">
        <v>24</v>
      </c>
      <c r="B34" s="12">
        <v>1041</v>
      </c>
      <c r="C34" s="216" t="s">
        <v>116</v>
      </c>
      <c r="D34" s="216">
        <v>0</v>
      </c>
      <c r="E34" s="216"/>
      <c r="F34" s="216">
        <v>0</v>
      </c>
      <c r="G34" s="216">
        <f t="shared" si="1"/>
        <v>0</v>
      </c>
      <c r="H34" s="213" t="e">
        <f t="shared" si="0"/>
        <v>#DIV/0!</v>
      </c>
      <c r="I34" s="16"/>
    </row>
    <row r="35" spans="1:11" s="157" customFormat="1" ht="36" customHeight="1">
      <c r="A35" s="168" t="s">
        <v>25</v>
      </c>
      <c r="B35" s="12">
        <v>1042</v>
      </c>
      <c r="C35" s="216">
        <v>-9</v>
      </c>
      <c r="D35" s="216">
        <v>-8</v>
      </c>
      <c r="E35" s="216">
        <v>-4</v>
      </c>
      <c r="F35" s="216">
        <v>-8</v>
      </c>
      <c r="G35" s="216">
        <f t="shared" si="1"/>
        <v>-4</v>
      </c>
      <c r="H35" s="221">
        <f t="shared" si="0"/>
        <v>200</v>
      </c>
      <c r="I35" s="16"/>
      <c r="K35" s="24" t="s">
        <v>317</v>
      </c>
    </row>
    <row r="36" spans="1:11" s="157" customFormat="1" ht="36" customHeight="1">
      <c r="A36" s="168" t="s">
        <v>40</v>
      </c>
      <c r="B36" s="12">
        <v>1043</v>
      </c>
      <c r="C36" s="216" t="s">
        <v>116</v>
      </c>
      <c r="D36" s="216">
        <v>0</v>
      </c>
      <c r="E36" s="216" t="s">
        <v>116</v>
      </c>
      <c r="F36" s="216">
        <v>0</v>
      </c>
      <c r="G36" s="216"/>
      <c r="H36" s="213" t="e">
        <f t="shared" si="0"/>
        <v>#VALUE!</v>
      </c>
      <c r="I36" s="16"/>
    </row>
    <row r="37" spans="1:11" s="157" customFormat="1" ht="36" customHeight="1">
      <c r="A37" s="168" t="s">
        <v>26</v>
      </c>
      <c r="B37" s="12">
        <v>1044</v>
      </c>
      <c r="C37" s="216">
        <v>-56</v>
      </c>
      <c r="D37" s="216"/>
      <c r="E37" s="216"/>
      <c r="F37" s="216"/>
      <c r="G37" s="216">
        <f t="shared" ref="G37:G41" si="2">F37-E37</f>
        <v>0</v>
      </c>
      <c r="H37" s="213" t="e">
        <f t="shared" si="0"/>
        <v>#DIV/0!</v>
      </c>
      <c r="I37" s="16"/>
    </row>
    <row r="38" spans="1:11" s="157" customFormat="1" ht="36" customHeight="1">
      <c r="A38" s="168" t="s">
        <v>27</v>
      </c>
      <c r="B38" s="12">
        <v>1045</v>
      </c>
      <c r="C38" s="216" t="s">
        <v>116</v>
      </c>
      <c r="D38" s="216" t="s">
        <v>116</v>
      </c>
      <c r="E38" s="216" t="s">
        <v>116</v>
      </c>
      <c r="F38" s="216" t="s">
        <v>116</v>
      </c>
      <c r="G38" s="216"/>
      <c r="H38" s="213" t="e">
        <f t="shared" si="0"/>
        <v>#VALUE!</v>
      </c>
      <c r="I38" s="16"/>
    </row>
    <row r="39" spans="1:11" s="157" customFormat="1" ht="36" customHeight="1">
      <c r="A39" s="168" t="s">
        <v>28</v>
      </c>
      <c r="B39" s="12">
        <v>1046</v>
      </c>
      <c r="C39" s="216" t="s">
        <v>116</v>
      </c>
      <c r="D39" s="216" t="s">
        <v>116</v>
      </c>
      <c r="E39" s="216" t="s">
        <v>116</v>
      </c>
      <c r="F39" s="216" t="s">
        <v>116</v>
      </c>
      <c r="G39" s="216"/>
      <c r="H39" s="213" t="e">
        <f t="shared" si="0"/>
        <v>#VALUE!</v>
      </c>
      <c r="I39" s="16"/>
    </row>
    <row r="40" spans="1:11" s="157" customFormat="1" ht="36" customHeight="1">
      <c r="A40" s="168" t="s">
        <v>29</v>
      </c>
      <c r="B40" s="12">
        <v>1047</v>
      </c>
      <c r="C40" s="216">
        <v>-2</v>
      </c>
      <c r="D40" s="216">
        <v>-2</v>
      </c>
      <c r="E40" s="216"/>
      <c r="F40" s="216">
        <v>-2</v>
      </c>
      <c r="G40" s="216">
        <f t="shared" si="2"/>
        <v>-2</v>
      </c>
      <c r="H40" s="213" t="e">
        <f t="shared" si="0"/>
        <v>#DIV/0!</v>
      </c>
      <c r="I40" s="16"/>
    </row>
    <row r="41" spans="1:11" ht="53.25" customHeight="1">
      <c r="A41" s="168" t="s">
        <v>44</v>
      </c>
      <c r="B41" s="12">
        <v>1048</v>
      </c>
      <c r="C41" s="216" t="s">
        <v>116</v>
      </c>
      <c r="D41" s="216"/>
      <c r="E41" s="216"/>
      <c r="F41" s="216"/>
      <c r="G41" s="216">
        <f t="shared" si="2"/>
        <v>0</v>
      </c>
      <c r="H41" s="213" t="e">
        <f t="shared" si="0"/>
        <v>#DIV/0!</v>
      </c>
      <c r="I41" s="16"/>
      <c r="K41" s="24" t="s">
        <v>299</v>
      </c>
    </row>
    <row r="42" spans="1:11" s="157" customFormat="1" ht="36" customHeight="1">
      <c r="A42" s="168" t="s">
        <v>30</v>
      </c>
      <c r="B42" s="12" t="s">
        <v>177</v>
      </c>
      <c r="C42" s="216" t="s">
        <v>116</v>
      </c>
      <c r="D42" s="216" t="s">
        <v>116</v>
      </c>
      <c r="E42" s="216" t="s">
        <v>116</v>
      </c>
      <c r="F42" s="216" t="s">
        <v>116</v>
      </c>
      <c r="G42" s="116" t="e">
        <f t="shared" si="1"/>
        <v>#VALUE!</v>
      </c>
      <c r="H42" s="213" t="e">
        <f t="shared" si="0"/>
        <v>#VALUE!</v>
      </c>
      <c r="I42" s="16"/>
    </row>
    <row r="43" spans="1:11" s="157" customFormat="1" ht="36" customHeight="1">
      <c r="A43" s="168" t="s">
        <v>59</v>
      </c>
      <c r="B43" s="12">
        <v>1049</v>
      </c>
      <c r="C43" s="216">
        <v>-29</v>
      </c>
      <c r="D43" s="216">
        <v>-23</v>
      </c>
      <c r="E43" s="216">
        <v>-22</v>
      </c>
      <c r="F43" s="216">
        <v>-23</v>
      </c>
      <c r="G43" s="216">
        <f t="shared" si="1"/>
        <v>-1</v>
      </c>
      <c r="H43" s="221">
        <f t="shared" si="0"/>
        <v>104.54545454545455</v>
      </c>
      <c r="I43" s="16"/>
    </row>
    <row r="44" spans="1:11" s="157" customFormat="1" ht="44.25" customHeight="1">
      <c r="A44" s="160" t="s">
        <v>86</v>
      </c>
      <c r="B44" s="11">
        <v>1060</v>
      </c>
      <c r="C44" s="215">
        <f>SUM(C45:C51)</f>
        <v>0</v>
      </c>
      <c r="D44" s="215">
        <f>SUM(D45:D51)</f>
        <v>0</v>
      </c>
      <c r="E44" s="215">
        <f>SUM(E45:E51)</f>
        <v>0</v>
      </c>
      <c r="F44" s="215">
        <f>SUM(F45:F51)</f>
        <v>0</v>
      </c>
      <c r="G44" s="215">
        <f t="shared" si="1"/>
        <v>0</v>
      </c>
      <c r="H44" s="213" t="e">
        <f t="shared" si="0"/>
        <v>#DIV/0!</v>
      </c>
      <c r="I44" s="11"/>
    </row>
    <row r="45" spans="1:11" s="157" customFormat="1" ht="36" customHeight="1">
      <c r="A45" s="168" t="s">
        <v>76</v>
      </c>
      <c r="B45" s="12">
        <v>1061</v>
      </c>
      <c r="C45" s="216" t="s">
        <v>116</v>
      </c>
      <c r="D45" s="216" t="s">
        <v>116</v>
      </c>
      <c r="E45" s="216" t="s">
        <v>116</v>
      </c>
      <c r="F45" s="216" t="s">
        <v>116</v>
      </c>
      <c r="G45" s="116" t="e">
        <f t="shared" si="1"/>
        <v>#VALUE!</v>
      </c>
      <c r="H45" s="213" t="e">
        <f t="shared" si="0"/>
        <v>#VALUE!</v>
      </c>
      <c r="I45" s="16"/>
    </row>
    <row r="46" spans="1:11" s="157" customFormat="1" ht="36" customHeight="1">
      <c r="A46" s="168" t="s">
        <v>77</v>
      </c>
      <c r="B46" s="12">
        <v>1062</v>
      </c>
      <c r="C46" s="216" t="s">
        <v>116</v>
      </c>
      <c r="D46" s="216" t="s">
        <v>116</v>
      </c>
      <c r="E46" s="216" t="s">
        <v>116</v>
      </c>
      <c r="F46" s="216" t="s">
        <v>116</v>
      </c>
      <c r="G46" s="116" t="e">
        <f t="shared" si="1"/>
        <v>#VALUE!</v>
      </c>
      <c r="H46" s="213" t="e">
        <f t="shared" si="0"/>
        <v>#VALUE!</v>
      </c>
      <c r="I46" s="16"/>
    </row>
    <row r="47" spans="1:11" s="157" customFormat="1" ht="36" customHeight="1">
      <c r="A47" s="168" t="s">
        <v>19</v>
      </c>
      <c r="B47" s="12">
        <v>1063</v>
      </c>
      <c r="C47" s="216" t="s">
        <v>116</v>
      </c>
      <c r="D47" s="216" t="s">
        <v>116</v>
      </c>
      <c r="E47" s="216" t="s">
        <v>116</v>
      </c>
      <c r="F47" s="216" t="s">
        <v>116</v>
      </c>
      <c r="G47" s="116" t="e">
        <f t="shared" si="1"/>
        <v>#VALUE!</v>
      </c>
      <c r="H47" s="213" t="e">
        <f t="shared" si="0"/>
        <v>#VALUE!</v>
      </c>
      <c r="I47" s="16"/>
    </row>
    <row r="48" spans="1:11" s="157" customFormat="1" ht="36" customHeight="1">
      <c r="A48" s="168" t="s">
        <v>20</v>
      </c>
      <c r="B48" s="12">
        <v>1064</v>
      </c>
      <c r="C48" s="216" t="s">
        <v>116</v>
      </c>
      <c r="D48" s="216" t="s">
        <v>116</v>
      </c>
      <c r="E48" s="216" t="s">
        <v>116</v>
      </c>
      <c r="F48" s="216" t="s">
        <v>116</v>
      </c>
      <c r="G48" s="116" t="e">
        <f t="shared" si="1"/>
        <v>#VALUE!</v>
      </c>
      <c r="H48" s="213" t="e">
        <f t="shared" si="0"/>
        <v>#VALUE!</v>
      </c>
      <c r="I48" s="16"/>
    </row>
    <row r="49" spans="1:9" s="157" customFormat="1" ht="36" customHeight="1">
      <c r="A49" s="168" t="s">
        <v>39</v>
      </c>
      <c r="B49" s="12">
        <v>1065</v>
      </c>
      <c r="C49" s="216" t="s">
        <v>116</v>
      </c>
      <c r="D49" s="216" t="s">
        <v>116</v>
      </c>
      <c r="E49" s="216" t="s">
        <v>116</v>
      </c>
      <c r="F49" s="216" t="s">
        <v>116</v>
      </c>
      <c r="G49" s="116" t="e">
        <f t="shared" si="1"/>
        <v>#VALUE!</v>
      </c>
      <c r="H49" s="213" t="e">
        <f t="shared" si="0"/>
        <v>#VALUE!</v>
      </c>
      <c r="I49" s="16"/>
    </row>
    <row r="50" spans="1:9" s="157" customFormat="1" ht="36" customHeight="1">
      <c r="A50" s="168" t="s">
        <v>47</v>
      </c>
      <c r="B50" s="12">
        <v>1066</v>
      </c>
      <c r="C50" s="216"/>
      <c r="D50" s="216" t="s">
        <v>116</v>
      </c>
      <c r="E50" s="216"/>
      <c r="F50" s="216" t="s">
        <v>116</v>
      </c>
      <c r="G50" s="116" t="e">
        <f t="shared" si="1"/>
        <v>#VALUE!</v>
      </c>
      <c r="H50" s="213" t="e">
        <f t="shared" si="0"/>
        <v>#VALUE!</v>
      </c>
      <c r="I50" s="16"/>
    </row>
    <row r="51" spans="1:9" s="157" customFormat="1" ht="36" customHeight="1">
      <c r="A51" s="168" t="s">
        <v>66</v>
      </c>
      <c r="B51" s="12">
        <v>1067</v>
      </c>
      <c r="C51" s="216" t="s">
        <v>116</v>
      </c>
      <c r="D51" s="216" t="s">
        <v>116</v>
      </c>
      <c r="E51" s="216" t="s">
        <v>116</v>
      </c>
      <c r="F51" s="216" t="s">
        <v>116</v>
      </c>
      <c r="G51" s="116" t="e">
        <f t="shared" si="1"/>
        <v>#VALUE!</v>
      </c>
      <c r="H51" s="213" t="e">
        <f t="shared" si="0"/>
        <v>#VALUE!</v>
      </c>
      <c r="I51" s="16"/>
    </row>
    <row r="52" spans="1:9" s="157" customFormat="1" ht="44.25" customHeight="1">
      <c r="A52" s="19" t="s">
        <v>122</v>
      </c>
      <c r="B52" s="11">
        <v>1070</v>
      </c>
      <c r="C52" s="149">
        <f>SUM(C53:C55)</f>
        <v>116</v>
      </c>
      <c r="D52" s="149">
        <f>SUM(D53:D55)</f>
        <v>119</v>
      </c>
      <c r="E52" s="149">
        <f>SUM(E53:E55)</f>
        <v>78</v>
      </c>
      <c r="F52" s="149">
        <f>SUM(F53:F55)</f>
        <v>119</v>
      </c>
      <c r="G52" s="149">
        <f>F52-E52</f>
        <v>41</v>
      </c>
      <c r="H52" s="26">
        <f t="shared" si="0"/>
        <v>152.56410256410254</v>
      </c>
      <c r="I52" s="19"/>
    </row>
    <row r="53" spans="1:9" s="157" customFormat="1" ht="36" customHeight="1">
      <c r="A53" s="168" t="s">
        <v>83</v>
      </c>
      <c r="B53" s="12">
        <v>1071</v>
      </c>
      <c r="C53" s="216">
        <v>0</v>
      </c>
      <c r="D53" s="216">
        <v>0</v>
      </c>
      <c r="E53" s="216">
        <v>0</v>
      </c>
      <c r="F53" s="216">
        <v>0</v>
      </c>
      <c r="G53" s="216">
        <f t="shared" si="1"/>
        <v>0</v>
      </c>
      <c r="H53" s="213" t="e">
        <f t="shared" si="0"/>
        <v>#DIV/0!</v>
      </c>
      <c r="I53" s="16"/>
    </row>
    <row r="54" spans="1:9" s="157" customFormat="1" ht="36" customHeight="1">
      <c r="A54" s="168" t="s">
        <v>130</v>
      </c>
      <c r="B54" s="12">
        <v>1072</v>
      </c>
      <c r="C54" s="216">
        <v>0</v>
      </c>
      <c r="D54" s="216">
        <v>0</v>
      </c>
      <c r="E54" s="216">
        <v>0</v>
      </c>
      <c r="F54" s="216">
        <v>0</v>
      </c>
      <c r="G54" s="216">
        <f t="shared" si="1"/>
        <v>0</v>
      </c>
      <c r="H54" s="213" t="e">
        <f t="shared" si="0"/>
        <v>#DIV/0!</v>
      </c>
      <c r="I54" s="16"/>
    </row>
    <row r="55" spans="1:9" s="157" customFormat="1" ht="36" customHeight="1">
      <c r="A55" s="168" t="s">
        <v>123</v>
      </c>
      <c r="B55" s="12">
        <v>1073</v>
      </c>
      <c r="C55" s="216">
        <v>116</v>
      </c>
      <c r="D55" s="216">
        <v>119</v>
      </c>
      <c r="E55" s="216">
        <v>78</v>
      </c>
      <c r="F55" s="216">
        <v>119</v>
      </c>
      <c r="G55" s="216">
        <f t="shared" si="1"/>
        <v>41</v>
      </c>
      <c r="H55" s="221">
        <f t="shared" si="0"/>
        <v>152.56410256410254</v>
      </c>
      <c r="I55" s="16"/>
    </row>
    <row r="56" spans="1:9" s="157" customFormat="1" ht="44.25" customHeight="1">
      <c r="A56" s="19" t="s">
        <v>48</v>
      </c>
      <c r="B56" s="11">
        <v>1080</v>
      </c>
      <c r="C56" s="215">
        <f>SUM(C57:C62)</f>
        <v>-70</v>
      </c>
      <c r="D56" s="215">
        <f>SUM(D57:D62)</f>
        <v>-72</v>
      </c>
      <c r="E56" s="215">
        <f>SUM(E57:E62)</f>
        <v>-28</v>
      </c>
      <c r="F56" s="215">
        <f>SUM(F57:F62)</f>
        <v>-72</v>
      </c>
      <c r="G56" s="215">
        <f t="shared" si="1"/>
        <v>-44</v>
      </c>
      <c r="H56" s="26">
        <f t="shared" si="0"/>
        <v>257.14285714285717</v>
      </c>
      <c r="I56" s="19"/>
    </row>
    <row r="57" spans="1:9" s="157" customFormat="1" ht="36" customHeight="1">
      <c r="A57" s="168" t="s">
        <v>83</v>
      </c>
      <c r="B57" s="12">
        <v>1081</v>
      </c>
      <c r="C57" s="216">
        <v>0</v>
      </c>
      <c r="D57" s="216">
        <v>0</v>
      </c>
      <c r="E57" s="216">
        <v>0</v>
      </c>
      <c r="F57" s="216">
        <v>0</v>
      </c>
      <c r="G57" s="116">
        <f t="shared" si="1"/>
        <v>0</v>
      </c>
      <c r="H57" s="213" t="e">
        <f t="shared" si="0"/>
        <v>#DIV/0!</v>
      </c>
      <c r="I57" s="16"/>
    </row>
    <row r="58" spans="1:9" s="157" customFormat="1" ht="36" customHeight="1">
      <c r="A58" s="168" t="s">
        <v>149</v>
      </c>
      <c r="B58" s="12">
        <v>1082</v>
      </c>
      <c r="C58" s="216">
        <v>0</v>
      </c>
      <c r="D58" s="216">
        <v>0</v>
      </c>
      <c r="E58" s="216">
        <v>0</v>
      </c>
      <c r="F58" s="216">
        <v>0</v>
      </c>
      <c r="G58" s="116">
        <f t="shared" si="1"/>
        <v>0</v>
      </c>
      <c r="H58" s="213" t="e">
        <f t="shared" si="0"/>
        <v>#DIV/0!</v>
      </c>
      <c r="I58" s="16"/>
    </row>
    <row r="59" spans="1:9" s="157" customFormat="1" ht="36" customHeight="1">
      <c r="A59" s="168" t="s">
        <v>43</v>
      </c>
      <c r="B59" s="12">
        <v>1083</v>
      </c>
      <c r="C59" s="216" t="s">
        <v>116</v>
      </c>
      <c r="D59" s="216" t="s">
        <v>116</v>
      </c>
      <c r="E59" s="216" t="s">
        <v>116</v>
      </c>
      <c r="F59" s="216" t="s">
        <v>116</v>
      </c>
      <c r="G59" s="116" t="e">
        <f t="shared" si="1"/>
        <v>#VALUE!</v>
      </c>
      <c r="H59" s="213" t="e">
        <f t="shared" si="0"/>
        <v>#VALUE!</v>
      </c>
      <c r="I59" s="16"/>
    </row>
    <row r="60" spans="1:9" s="157" customFormat="1" ht="36" customHeight="1">
      <c r="A60" s="168" t="s">
        <v>31</v>
      </c>
      <c r="B60" s="12">
        <v>1084</v>
      </c>
      <c r="C60" s="216" t="s">
        <v>116</v>
      </c>
      <c r="D60" s="216">
        <v>-4</v>
      </c>
      <c r="E60" s="216"/>
      <c r="F60" s="216">
        <v>-4</v>
      </c>
      <c r="G60" s="216">
        <f t="shared" si="1"/>
        <v>-4</v>
      </c>
      <c r="H60" s="213" t="e">
        <f t="shared" si="0"/>
        <v>#DIV/0!</v>
      </c>
      <c r="I60" s="16"/>
    </row>
    <row r="61" spans="1:9" s="157" customFormat="1" ht="36" customHeight="1">
      <c r="A61" s="168" t="s">
        <v>38</v>
      </c>
      <c r="B61" s="12">
        <v>1085</v>
      </c>
      <c r="C61" s="216" t="s">
        <v>116</v>
      </c>
      <c r="D61" s="216" t="s">
        <v>116</v>
      </c>
      <c r="E61" s="216" t="s">
        <v>116</v>
      </c>
      <c r="F61" s="216" t="s">
        <v>116</v>
      </c>
      <c r="G61" s="216"/>
      <c r="H61" s="213" t="e">
        <f t="shared" si="0"/>
        <v>#VALUE!</v>
      </c>
      <c r="I61" s="16"/>
    </row>
    <row r="62" spans="1:9" s="157" customFormat="1" ht="36" customHeight="1">
      <c r="A62" s="168" t="s">
        <v>92</v>
      </c>
      <c r="B62" s="12">
        <v>1086</v>
      </c>
      <c r="C62" s="216">
        <v>-70</v>
      </c>
      <c r="D62" s="216">
        <v>-68</v>
      </c>
      <c r="E62" s="216">
        <v>-28</v>
      </c>
      <c r="F62" s="216">
        <v>-68</v>
      </c>
      <c r="G62" s="216">
        <f t="shared" si="1"/>
        <v>-40</v>
      </c>
      <c r="H62" s="221">
        <f t="shared" si="0"/>
        <v>242.85714285714283</v>
      </c>
      <c r="I62" s="16"/>
    </row>
    <row r="63" spans="1:9" s="157" customFormat="1" ht="44.25" customHeight="1">
      <c r="A63" s="19" t="s">
        <v>3</v>
      </c>
      <c r="B63" s="11">
        <v>1100</v>
      </c>
      <c r="C63" s="217">
        <f>SUM(C22,C23,C44,C52,C56)</f>
        <v>-1118</v>
      </c>
      <c r="D63" s="217">
        <f>SUM(D22,D23,D44,D52,D56)</f>
        <v>-490</v>
      </c>
      <c r="E63" s="217">
        <f>SUM(E22,E23,E44,E52,E56)</f>
        <v>-527</v>
      </c>
      <c r="F63" s="217">
        <f>SUM(F22,F23,F44,F52,F56)</f>
        <v>-490</v>
      </c>
      <c r="G63" s="217">
        <f t="shared" si="1"/>
        <v>37</v>
      </c>
      <c r="H63" s="26">
        <f t="shared" si="0"/>
        <v>92.979127134724862</v>
      </c>
      <c r="I63" s="19"/>
    </row>
    <row r="64" spans="1:9" s="157" customFormat="1" ht="36" customHeight="1">
      <c r="A64" s="168" t="s">
        <v>57</v>
      </c>
      <c r="B64" s="12">
        <v>1110</v>
      </c>
      <c r="C64" s="216"/>
      <c r="D64" s="216"/>
      <c r="E64" s="216"/>
      <c r="F64" s="216"/>
      <c r="G64" s="116">
        <f t="shared" si="1"/>
        <v>0</v>
      </c>
      <c r="H64" s="213" t="e">
        <f t="shared" si="0"/>
        <v>#DIV/0!</v>
      </c>
      <c r="I64" s="16"/>
    </row>
    <row r="65" spans="1:9" s="157" customFormat="1" ht="36" customHeight="1">
      <c r="A65" s="168" t="s">
        <v>61</v>
      </c>
      <c r="B65" s="12">
        <v>1120</v>
      </c>
      <c r="C65" s="216" t="s">
        <v>116</v>
      </c>
      <c r="D65" s="216" t="s">
        <v>116</v>
      </c>
      <c r="E65" s="216" t="s">
        <v>116</v>
      </c>
      <c r="F65" s="216" t="s">
        <v>116</v>
      </c>
      <c r="G65" s="116" t="e">
        <f>F65-E65</f>
        <v>#VALUE!</v>
      </c>
      <c r="H65" s="213" t="e">
        <f t="shared" si="0"/>
        <v>#VALUE!</v>
      </c>
      <c r="I65" s="16"/>
    </row>
    <row r="66" spans="1:9" s="157" customFormat="1" ht="44.25" customHeight="1">
      <c r="A66" s="19" t="s">
        <v>58</v>
      </c>
      <c r="B66" s="11">
        <v>1130</v>
      </c>
      <c r="C66" s="217"/>
      <c r="D66" s="217"/>
      <c r="E66" s="217"/>
      <c r="F66" s="217"/>
      <c r="G66" s="218">
        <f t="shared" si="1"/>
        <v>0</v>
      </c>
      <c r="H66" s="213" t="e">
        <f t="shared" si="0"/>
        <v>#DIV/0!</v>
      </c>
      <c r="I66" s="19"/>
    </row>
    <row r="67" spans="1:9" s="157" customFormat="1" ht="44.25" customHeight="1">
      <c r="A67" s="19" t="s">
        <v>60</v>
      </c>
      <c r="B67" s="11">
        <v>1140</v>
      </c>
      <c r="C67" s="216" t="s">
        <v>116</v>
      </c>
      <c r="D67" s="216" t="s">
        <v>116</v>
      </c>
      <c r="E67" s="216" t="s">
        <v>116</v>
      </c>
      <c r="F67" s="216" t="s">
        <v>116</v>
      </c>
      <c r="G67" s="218" t="e">
        <f t="shared" si="1"/>
        <v>#VALUE!</v>
      </c>
      <c r="H67" s="213" t="e">
        <f t="shared" si="0"/>
        <v>#VALUE!</v>
      </c>
      <c r="I67" s="19"/>
    </row>
    <row r="68" spans="1:9" s="157" customFormat="1" ht="44.25" customHeight="1">
      <c r="A68" s="19" t="s">
        <v>124</v>
      </c>
      <c r="B68" s="11">
        <v>1150</v>
      </c>
      <c r="C68" s="149">
        <f>SUM(C69:C70)</f>
        <v>1120</v>
      </c>
      <c r="D68" s="149">
        <f>SUM(D69:D70)</f>
        <v>497</v>
      </c>
      <c r="E68" s="149">
        <f>SUM(E69:E70)</f>
        <v>531</v>
      </c>
      <c r="F68" s="149">
        <f>SUM(F69:F70)</f>
        <v>497</v>
      </c>
      <c r="G68" s="149">
        <f t="shared" si="1"/>
        <v>-34</v>
      </c>
      <c r="H68" s="26">
        <f t="shared" si="0"/>
        <v>93.596986817325799</v>
      </c>
      <c r="I68" s="19"/>
    </row>
    <row r="69" spans="1:9" s="157" customFormat="1" ht="36" customHeight="1">
      <c r="A69" s="168" t="s">
        <v>83</v>
      </c>
      <c r="B69" s="12">
        <v>1151</v>
      </c>
      <c r="C69" s="147"/>
      <c r="D69" s="147"/>
      <c r="E69" s="147"/>
      <c r="F69" s="147"/>
      <c r="G69" s="147"/>
      <c r="H69" s="213" t="e">
        <f t="shared" si="0"/>
        <v>#DIV/0!</v>
      </c>
      <c r="I69" s="16"/>
    </row>
    <row r="70" spans="1:9" s="157" customFormat="1" ht="39.75" customHeight="1">
      <c r="A70" s="168" t="s">
        <v>301</v>
      </c>
      <c r="B70" s="12">
        <v>1152</v>
      </c>
      <c r="C70" s="147">
        <v>1120</v>
      </c>
      <c r="D70" s="147">
        <v>497</v>
      </c>
      <c r="E70" s="147">
        <v>531</v>
      </c>
      <c r="F70" s="147">
        <v>497</v>
      </c>
      <c r="G70" s="147">
        <f t="shared" si="1"/>
        <v>-34</v>
      </c>
      <c r="H70" s="221">
        <f t="shared" si="0"/>
        <v>93.596986817325799</v>
      </c>
      <c r="I70" s="16"/>
    </row>
    <row r="71" spans="1:9" s="157" customFormat="1" ht="38.25" customHeight="1">
      <c r="A71" s="19" t="s">
        <v>125</v>
      </c>
      <c r="B71" s="11">
        <v>1160</v>
      </c>
      <c r="C71" s="217">
        <f>SUM(C72:C73)</f>
        <v>0</v>
      </c>
      <c r="D71" s="217">
        <f>SUM(D72:D73)</f>
        <v>0</v>
      </c>
      <c r="E71" s="217">
        <f>SUM(E72:E73)</f>
        <v>0</v>
      </c>
      <c r="F71" s="217">
        <f>SUM(F72:F73)</f>
        <v>0</v>
      </c>
      <c r="G71" s="218">
        <f t="shared" si="1"/>
        <v>0</v>
      </c>
      <c r="H71" s="213" t="e">
        <f t="shared" si="0"/>
        <v>#DIV/0!</v>
      </c>
      <c r="I71" s="19"/>
    </row>
    <row r="72" spans="1:9" s="157" customFormat="1" ht="37.5" customHeight="1">
      <c r="A72" s="168" t="s">
        <v>83</v>
      </c>
      <c r="B72" s="12">
        <v>1161</v>
      </c>
      <c r="C72" s="216" t="s">
        <v>116</v>
      </c>
      <c r="D72" s="216" t="s">
        <v>116</v>
      </c>
      <c r="E72" s="216" t="s">
        <v>116</v>
      </c>
      <c r="F72" s="216" t="s">
        <v>116</v>
      </c>
      <c r="G72" s="116"/>
      <c r="H72" s="213" t="e">
        <f t="shared" si="0"/>
        <v>#VALUE!</v>
      </c>
      <c r="I72" s="16"/>
    </row>
    <row r="73" spans="1:9" s="157" customFormat="1" ht="46.5" customHeight="1">
      <c r="A73" s="168" t="s">
        <v>315</v>
      </c>
      <c r="B73" s="12">
        <v>1162</v>
      </c>
      <c r="C73" s="216"/>
      <c r="D73" s="216" t="s">
        <v>116</v>
      </c>
      <c r="E73" s="216" t="s">
        <v>116</v>
      </c>
      <c r="F73" s="216" t="s">
        <v>116</v>
      </c>
      <c r="G73" s="116" t="e">
        <f t="shared" si="1"/>
        <v>#VALUE!</v>
      </c>
      <c r="H73" s="213" t="e">
        <f t="shared" si="0"/>
        <v>#VALUE!</v>
      </c>
      <c r="I73" s="16"/>
    </row>
    <row r="74" spans="1:9" s="157" customFormat="1" ht="36" customHeight="1">
      <c r="A74" s="160" t="s">
        <v>53</v>
      </c>
      <c r="B74" s="14">
        <v>1170</v>
      </c>
      <c r="C74" s="215">
        <f>SUM(C63,C64,C65,C66,C67,C68,C71)</f>
        <v>2</v>
      </c>
      <c r="D74" s="215">
        <f>SUM(D63,D64,D65,D66,D67,D68,D71)</f>
        <v>7</v>
      </c>
      <c r="E74" s="215">
        <f>SUM(E63,E64,E65,E66,E67,E68,E71)</f>
        <v>4</v>
      </c>
      <c r="F74" s="215">
        <f>SUM(F63,F64,F65,F66,F67,F68,F71)</f>
        <v>7</v>
      </c>
      <c r="G74" s="215">
        <f t="shared" si="1"/>
        <v>3</v>
      </c>
      <c r="H74" s="26">
        <f t="shared" si="0"/>
        <v>175</v>
      </c>
      <c r="I74" s="15"/>
    </row>
    <row r="75" spans="1:9" s="157" customFormat="1" ht="39" customHeight="1">
      <c r="A75" s="168" t="s">
        <v>117</v>
      </c>
      <c r="B75" s="12">
        <v>1180</v>
      </c>
      <c r="C75" s="216"/>
      <c r="D75" s="216" t="s">
        <v>116</v>
      </c>
      <c r="E75" s="216" t="s">
        <v>116</v>
      </c>
      <c r="F75" s="216" t="s">
        <v>116</v>
      </c>
      <c r="G75" s="116" t="e">
        <f t="shared" si="1"/>
        <v>#VALUE!</v>
      </c>
      <c r="H75" s="213" t="e">
        <f t="shared" si="0"/>
        <v>#VALUE!</v>
      </c>
      <c r="I75" s="16"/>
    </row>
    <row r="76" spans="1:9" s="157" customFormat="1" ht="39" customHeight="1">
      <c r="A76" s="168" t="s">
        <v>118</v>
      </c>
      <c r="B76" s="12">
        <v>1181</v>
      </c>
      <c r="C76" s="216"/>
      <c r="D76" s="216"/>
      <c r="E76" s="216"/>
      <c r="F76" s="216"/>
      <c r="G76" s="116"/>
      <c r="H76" s="213" t="e">
        <f t="shared" si="0"/>
        <v>#DIV/0!</v>
      </c>
      <c r="I76" s="16"/>
    </row>
    <row r="77" spans="1:9" s="157" customFormat="1" ht="39" customHeight="1">
      <c r="A77" s="168" t="s">
        <v>119</v>
      </c>
      <c r="B77" s="12">
        <v>1190</v>
      </c>
      <c r="C77" s="216"/>
      <c r="D77" s="216"/>
      <c r="E77" s="216"/>
      <c r="F77" s="216"/>
      <c r="G77" s="116"/>
      <c r="H77" s="213" t="e">
        <f t="shared" ref="H77:H99" si="3">(F77/E77)*100</f>
        <v>#DIV/0!</v>
      </c>
      <c r="I77" s="16"/>
    </row>
    <row r="78" spans="1:9" s="157" customFormat="1" ht="39" customHeight="1">
      <c r="A78" s="168" t="s">
        <v>120</v>
      </c>
      <c r="B78" s="12">
        <v>1191</v>
      </c>
      <c r="C78" s="216" t="s">
        <v>116</v>
      </c>
      <c r="D78" s="216" t="s">
        <v>116</v>
      </c>
      <c r="E78" s="216" t="s">
        <v>116</v>
      </c>
      <c r="F78" s="216" t="s">
        <v>116</v>
      </c>
      <c r="G78" s="116" t="e">
        <f t="shared" ref="G78:G81" si="4">F78-E78</f>
        <v>#VALUE!</v>
      </c>
      <c r="H78" s="213" t="e">
        <f t="shared" si="3"/>
        <v>#VALUE!</v>
      </c>
      <c r="I78" s="16"/>
    </row>
    <row r="79" spans="1:9" s="157" customFormat="1" ht="38.25" customHeight="1">
      <c r="A79" s="19" t="s">
        <v>129</v>
      </c>
      <c r="B79" s="11">
        <v>1200</v>
      </c>
      <c r="C79" s="149">
        <f>SUM(C74,C75,C76,C77,C78)</f>
        <v>2</v>
      </c>
      <c r="D79" s="149">
        <f>SUM(D74,D75,D76,D77,D78)</f>
        <v>7</v>
      </c>
      <c r="E79" s="149">
        <f>SUM(E74,E75,E76,E77,E78)</f>
        <v>4</v>
      </c>
      <c r="F79" s="149">
        <f>SUM(F74,F75,F76,F77,F78)</f>
        <v>7</v>
      </c>
      <c r="G79" s="149">
        <f t="shared" si="4"/>
        <v>3</v>
      </c>
      <c r="H79" s="26">
        <f t="shared" si="3"/>
        <v>175</v>
      </c>
      <c r="I79" s="19"/>
    </row>
    <row r="80" spans="1:9" s="157" customFormat="1" ht="39" customHeight="1">
      <c r="A80" s="168" t="s">
        <v>11</v>
      </c>
      <c r="B80" s="12">
        <v>1201</v>
      </c>
      <c r="C80" s="147">
        <v>2</v>
      </c>
      <c r="D80" s="147">
        <v>7</v>
      </c>
      <c r="E80" s="147">
        <v>4</v>
      </c>
      <c r="F80" s="147">
        <v>7</v>
      </c>
      <c r="G80" s="147">
        <f t="shared" si="4"/>
        <v>3</v>
      </c>
      <c r="H80" s="221">
        <f t="shared" si="3"/>
        <v>175</v>
      </c>
      <c r="I80" s="16"/>
    </row>
    <row r="81" spans="1:9" s="157" customFormat="1" ht="39" customHeight="1">
      <c r="A81" s="168" t="s">
        <v>12</v>
      </c>
      <c r="B81" s="12">
        <v>1202</v>
      </c>
      <c r="C81" s="216" t="s">
        <v>116</v>
      </c>
      <c r="D81" s="216" t="s">
        <v>116</v>
      </c>
      <c r="E81" s="216" t="s">
        <v>116</v>
      </c>
      <c r="F81" s="216" t="s">
        <v>116</v>
      </c>
      <c r="G81" s="116" t="e">
        <f t="shared" si="4"/>
        <v>#VALUE!</v>
      </c>
      <c r="H81" s="213" t="e">
        <f t="shared" si="3"/>
        <v>#VALUE!</v>
      </c>
      <c r="I81" s="16"/>
    </row>
    <row r="82" spans="1:9" s="157" customFormat="1" ht="38.25" customHeight="1">
      <c r="A82" s="19" t="s">
        <v>8</v>
      </c>
      <c r="B82" s="11">
        <v>1210</v>
      </c>
      <c r="C82" s="215">
        <f>SUM(C12,C52,C64,C66,C68,C76,C77)</f>
        <v>8476</v>
      </c>
      <c r="D82" s="215">
        <f>SUM(D12,D52,D64,D66,D68,D76,D77)</f>
        <v>8112</v>
      </c>
      <c r="E82" s="215">
        <f>SUM(E12,E52,E64,E66,E68,E76,E77)</f>
        <v>8618</v>
      </c>
      <c r="F82" s="215">
        <f>SUM(F12,F52,F64,F66,F68,F76,F77)</f>
        <v>8112</v>
      </c>
      <c r="G82" s="215">
        <f>F82-E82</f>
        <v>-506</v>
      </c>
      <c r="H82" s="26">
        <f t="shared" si="3"/>
        <v>94.128568113251333</v>
      </c>
      <c r="I82" s="19"/>
    </row>
    <row r="83" spans="1:9" s="157" customFormat="1" ht="39.75" customHeight="1">
      <c r="A83" s="19" t="s">
        <v>64</v>
      </c>
      <c r="B83" s="11">
        <v>1220</v>
      </c>
      <c r="C83" s="217">
        <f>SUM(C13,C23,C44,C56,C65,C67,C71,C75,C78)</f>
        <v>-8474</v>
      </c>
      <c r="D83" s="217">
        <f>SUM(D13,D23,D44,D56,D65,D67,D71,D75,D78)</f>
        <v>-8105</v>
      </c>
      <c r="E83" s="217">
        <f>SUM(E13,E23,E44,E56,E65,E67,E71,E75,E78)</f>
        <v>-8614</v>
      </c>
      <c r="F83" s="217">
        <f>SUM(F13,F23,F44,F56,F65,F67,F71,F75,F78)</f>
        <v>-8105</v>
      </c>
      <c r="G83" s="217">
        <f>F83-E83</f>
        <v>509</v>
      </c>
      <c r="H83" s="26">
        <f t="shared" si="3"/>
        <v>94.091014627350816</v>
      </c>
      <c r="I83" s="19"/>
    </row>
    <row r="84" spans="1:9" s="157" customFormat="1" ht="39" customHeight="1">
      <c r="A84" s="168" t="s">
        <v>93</v>
      </c>
      <c r="B84" s="12">
        <v>1230</v>
      </c>
      <c r="C84" s="216"/>
      <c r="D84" s="216"/>
      <c r="E84" s="216"/>
      <c r="F84" s="216"/>
      <c r="G84" s="216">
        <f>F84-E84</f>
        <v>0</v>
      </c>
      <c r="H84" s="213" t="e">
        <f t="shared" si="3"/>
        <v>#DIV/0!</v>
      </c>
      <c r="I84" s="16"/>
    </row>
    <row r="85" spans="1:9" s="157" customFormat="1" ht="36.75" customHeight="1">
      <c r="A85" s="19" t="s">
        <v>74</v>
      </c>
      <c r="B85" s="19"/>
      <c r="C85" s="217"/>
      <c r="D85" s="217"/>
      <c r="E85" s="217"/>
      <c r="F85" s="217"/>
      <c r="G85" s="217"/>
      <c r="H85" s="213" t="e">
        <f t="shared" si="3"/>
        <v>#DIV/0!</v>
      </c>
      <c r="I85" s="19"/>
    </row>
    <row r="86" spans="1:9" s="157" customFormat="1" ht="39" customHeight="1">
      <c r="A86" s="168" t="s">
        <v>99</v>
      </c>
      <c r="B86" s="12">
        <v>1300</v>
      </c>
      <c r="C86" s="216">
        <f>C63</f>
        <v>-1118</v>
      </c>
      <c r="D86" s="216">
        <f>D63</f>
        <v>-490</v>
      </c>
      <c r="E86" s="216">
        <f>E63</f>
        <v>-527</v>
      </c>
      <c r="F86" s="216">
        <f>F63</f>
        <v>-490</v>
      </c>
      <c r="G86" s="216">
        <f t="shared" ref="G86:G92" si="5">F86-E86</f>
        <v>37</v>
      </c>
      <c r="H86" s="221">
        <f t="shared" si="3"/>
        <v>92.979127134724862</v>
      </c>
      <c r="I86" s="16"/>
    </row>
    <row r="87" spans="1:9" s="157" customFormat="1" ht="39" customHeight="1">
      <c r="A87" s="168" t="s">
        <v>131</v>
      </c>
      <c r="B87" s="12">
        <v>1301</v>
      </c>
      <c r="C87" s="216">
        <f>C97</f>
        <v>419</v>
      </c>
      <c r="D87" s="216">
        <f>D97</f>
        <v>545</v>
      </c>
      <c r="E87" s="216">
        <f>E97</f>
        <v>555</v>
      </c>
      <c r="F87" s="216">
        <f>F97</f>
        <v>545</v>
      </c>
      <c r="G87" s="216">
        <f t="shared" si="5"/>
        <v>-10</v>
      </c>
      <c r="H87" s="221">
        <f t="shared" si="3"/>
        <v>98.198198198198199</v>
      </c>
      <c r="I87" s="16"/>
    </row>
    <row r="88" spans="1:9" s="157" customFormat="1" ht="39" customHeight="1">
      <c r="A88" s="168" t="s">
        <v>132</v>
      </c>
      <c r="B88" s="12">
        <v>1302</v>
      </c>
      <c r="C88" s="216">
        <f>C53</f>
        <v>0</v>
      </c>
      <c r="D88" s="216">
        <f>D53</f>
        <v>0</v>
      </c>
      <c r="E88" s="216">
        <f>E53</f>
        <v>0</v>
      </c>
      <c r="F88" s="216">
        <f>F53</f>
        <v>0</v>
      </c>
      <c r="G88" s="216">
        <f t="shared" si="5"/>
        <v>0</v>
      </c>
      <c r="H88" s="213" t="e">
        <f t="shared" si="3"/>
        <v>#DIV/0!</v>
      </c>
      <c r="I88" s="16"/>
    </row>
    <row r="89" spans="1:9" s="157" customFormat="1" ht="39" customHeight="1">
      <c r="A89" s="168" t="s">
        <v>133</v>
      </c>
      <c r="B89" s="12">
        <v>1303</v>
      </c>
      <c r="C89" s="216">
        <f>C57</f>
        <v>0</v>
      </c>
      <c r="D89" s="216">
        <f>D57</f>
        <v>0</v>
      </c>
      <c r="E89" s="216">
        <f>E57</f>
        <v>0</v>
      </c>
      <c r="F89" s="216">
        <f>F57</f>
        <v>0</v>
      </c>
      <c r="G89" s="216">
        <f t="shared" si="5"/>
        <v>0</v>
      </c>
      <c r="H89" s="213" t="e">
        <f t="shared" si="3"/>
        <v>#DIV/0!</v>
      </c>
      <c r="I89" s="16"/>
    </row>
    <row r="90" spans="1:9" s="157" customFormat="1" ht="39" customHeight="1">
      <c r="A90" s="168" t="s">
        <v>134</v>
      </c>
      <c r="B90" s="12">
        <v>1304</v>
      </c>
      <c r="C90" s="216">
        <f>C54</f>
        <v>0</v>
      </c>
      <c r="D90" s="216">
        <f>D54</f>
        <v>0</v>
      </c>
      <c r="E90" s="216">
        <f>E54</f>
        <v>0</v>
      </c>
      <c r="F90" s="216">
        <f>F54</f>
        <v>0</v>
      </c>
      <c r="G90" s="216"/>
      <c r="H90" s="213" t="e">
        <f t="shared" si="3"/>
        <v>#DIV/0!</v>
      </c>
      <c r="I90" s="16"/>
    </row>
    <row r="91" spans="1:9" s="157" customFormat="1" ht="39" customHeight="1">
      <c r="A91" s="168" t="s">
        <v>135</v>
      </c>
      <c r="B91" s="12">
        <v>1305</v>
      </c>
      <c r="C91" s="216">
        <f>C58</f>
        <v>0</v>
      </c>
      <c r="D91" s="216">
        <f>D58</f>
        <v>0</v>
      </c>
      <c r="E91" s="216">
        <f>E58</f>
        <v>0</v>
      </c>
      <c r="F91" s="216">
        <f>F58</f>
        <v>0</v>
      </c>
      <c r="G91" s="216">
        <f t="shared" si="5"/>
        <v>0</v>
      </c>
      <c r="H91" s="213" t="e">
        <f t="shared" si="3"/>
        <v>#DIV/0!</v>
      </c>
      <c r="I91" s="16"/>
    </row>
    <row r="92" spans="1:9" s="157" customFormat="1" ht="36" customHeight="1">
      <c r="A92" s="19" t="s">
        <v>71</v>
      </c>
      <c r="B92" s="11">
        <v>1310</v>
      </c>
      <c r="C92" s="217">
        <f>C86+C87-C88-C89-C90-C91</f>
        <v>-699</v>
      </c>
      <c r="D92" s="217">
        <f>D86+D87-D88-D89-D90-D91</f>
        <v>55</v>
      </c>
      <c r="E92" s="217">
        <f>E86+E87-E88-E89-E90-E91</f>
        <v>28</v>
      </c>
      <c r="F92" s="217">
        <f>F86+F87-F88-F89-F90-F91</f>
        <v>55</v>
      </c>
      <c r="G92" s="217">
        <f t="shared" si="5"/>
        <v>27</v>
      </c>
      <c r="H92" s="26">
        <f t="shared" si="3"/>
        <v>196.42857142857142</v>
      </c>
      <c r="I92" s="19"/>
    </row>
    <row r="93" spans="1:9" s="157" customFormat="1" ht="39" customHeight="1">
      <c r="A93" s="168" t="s">
        <v>87</v>
      </c>
      <c r="B93" s="12"/>
      <c r="C93" s="216"/>
      <c r="D93" s="27"/>
      <c r="E93" s="27"/>
      <c r="F93" s="27"/>
      <c r="G93" s="216"/>
      <c r="H93" s="213" t="e">
        <f t="shared" si="3"/>
        <v>#DIV/0!</v>
      </c>
      <c r="I93" s="16"/>
    </row>
    <row r="94" spans="1:9" s="157" customFormat="1" ht="39" customHeight="1">
      <c r="A94" s="168" t="s">
        <v>209</v>
      </c>
      <c r="B94" s="12">
        <v>1400</v>
      </c>
      <c r="C94" s="216">
        <v>737</v>
      </c>
      <c r="D94" s="216">
        <v>1114</v>
      </c>
      <c r="E94" s="216">
        <v>1078</v>
      </c>
      <c r="F94" s="216">
        <v>1114</v>
      </c>
      <c r="G94" s="216">
        <f t="shared" ref="G94:G99" si="6">F94-E94</f>
        <v>36</v>
      </c>
      <c r="H94" s="221">
        <f t="shared" si="3"/>
        <v>103.33951762523191</v>
      </c>
      <c r="I94" s="16"/>
    </row>
    <row r="95" spans="1:9" s="157" customFormat="1" ht="39" customHeight="1">
      <c r="A95" s="168" t="s">
        <v>4</v>
      </c>
      <c r="B95" s="12">
        <v>1410</v>
      </c>
      <c r="C95" s="216">
        <v>5203</v>
      </c>
      <c r="D95" s="216">
        <v>4373</v>
      </c>
      <c r="E95" s="216">
        <v>4917</v>
      </c>
      <c r="F95" s="216">
        <v>4373</v>
      </c>
      <c r="G95" s="216">
        <f t="shared" si="6"/>
        <v>-544</v>
      </c>
      <c r="H95" s="221">
        <f t="shared" si="3"/>
        <v>88.936343298759397</v>
      </c>
      <c r="I95" s="16"/>
    </row>
    <row r="96" spans="1:9" s="157" customFormat="1" ht="39" customHeight="1">
      <c r="A96" s="168" t="s">
        <v>5</v>
      </c>
      <c r="B96" s="12">
        <v>1420</v>
      </c>
      <c r="C96" s="216">
        <v>1141</v>
      </c>
      <c r="D96" s="216">
        <v>958</v>
      </c>
      <c r="E96" s="216">
        <v>1082</v>
      </c>
      <c r="F96" s="216">
        <v>958</v>
      </c>
      <c r="G96" s="216">
        <f t="shared" si="6"/>
        <v>-124</v>
      </c>
      <c r="H96" s="221">
        <f t="shared" si="3"/>
        <v>88.539741219963034</v>
      </c>
      <c r="I96" s="16"/>
    </row>
    <row r="97" spans="1:9" s="157" customFormat="1" ht="39" customHeight="1">
      <c r="A97" s="168" t="s">
        <v>6</v>
      </c>
      <c r="B97" s="12">
        <v>1430</v>
      </c>
      <c r="C97" s="216">
        <v>419</v>
      </c>
      <c r="D97" s="216">
        <v>545</v>
      </c>
      <c r="E97" s="216">
        <v>555</v>
      </c>
      <c r="F97" s="216">
        <v>545</v>
      </c>
      <c r="G97" s="216">
        <f t="shared" si="6"/>
        <v>-10</v>
      </c>
      <c r="H97" s="221">
        <f t="shared" si="3"/>
        <v>98.198198198198199</v>
      </c>
      <c r="I97" s="16"/>
    </row>
    <row r="98" spans="1:9" s="157" customFormat="1" ht="39" customHeight="1">
      <c r="A98" s="168" t="s">
        <v>14</v>
      </c>
      <c r="B98" s="12">
        <v>1440</v>
      </c>
      <c r="C98" s="216">
        <v>266</v>
      </c>
      <c r="D98" s="216">
        <v>254</v>
      </c>
      <c r="E98" s="216">
        <v>172</v>
      </c>
      <c r="F98" s="216">
        <v>254</v>
      </c>
      <c r="G98" s="216">
        <f t="shared" si="6"/>
        <v>82</v>
      </c>
      <c r="H98" s="221">
        <f t="shared" si="3"/>
        <v>147.67441860465115</v>
      </c>
      <c r="I98" s="16"/>
    </row>
    <row r="99" spans="1:9" s="157" customFormat="1" ht="39" customHeight="1">
      <c r="A99" s="160" t="s">
        <v>34</v>
      </c>
      <c r="B99" s="14">
        <v>1450</v>
      </c>
      <c r="C99" s="215">
        <f>SUM(C94,C95:C98)</f>
        <v>7766</v>
      </c>
      <c r="D99" s="215">
        <f>SUM(D94,D95:D98)</f>
        <v>7244</v>
      </c>
      <c r="E99" s="215">
        <f>SUM(E94,E95:E98)</f>
        <v>7804</v>
      </c>
      <c r="F99" s="215">
        <f>SUM(F94,F95:F98)</f>
        <v>7244</v>
      </c>
      <c r="G99" s="215">
        <f t="shared" si="6"/>
        <v>-560</v>
      </c>
      <c r="H99" s="26">
        <f t="shared" si="3"/>
        <v>92.824192721681186</v>
      </c>
      <c r="I99" s="15"/>
    </row>
    <row r="100" spans="1:9" s="157" customFormat="1" ht="82.5" customHeight="1">
      <c r="A100" s="20"/>
      <c r="B100" s="21"/>
      <c r="C100" s="21"/>
      <c r="D100" s="21"/>
      <c r="E100" s="21"/>
      <c r="F100" s="21"/>
      <c r="G100" s="21"/>
      <c r="H100" s="21"/>
      <c r="I100" s="21"/>
    </row>
    <row r="101" spans="1:9" s="144" customFormat="1" ht="27.75" customHeight="1">
      <c r="A101" s="121" t="s">
        <v>257</v>
      </c>
      <c r="B101" s="122"/>
      <c r="C101" s="275" t="s">
        <v>258</v>
      </c>
      <c r="D101" s="275"/>
      <c r="E101" s="159"/>
      <c r="F101" s="123" t="s">
        <v>340</v>
      </c>
      <c r="G101" s="124"/>
      <c r="H101" s="137"/>
      <c r="I101" s="137"/>
    </row>
    <row r="102" spans="1:9" s="140" customFormat="1">
      <c r="A102" s="138" t="s">
        <v>178</v>
      </c>
      <c r="B102" s="139"/>
      <c r="C102" s="274" t="s">
        <v>46</v>
      </c>
      <c r="D102" s="274"/>
      <c r="E102" s="138"/>
      <c r="F102" s="138" t="s">
        <v>260</v>
      </c>
      <c r="G102" s="139"/>
    </row>
    <row r="103" spans="1:9">
      <c r="A103" s="25"/>
    </row>
    <row r="104" spans="1:9">
      <c r="A104" s="25"/>
    </row>
    <row r="105" spans="1:9">
      <c r="A105" s="25"/>
    </row>
    <row r="106" spans="1:9">
      <c r="A106" s="25"/>
    </row>
    <row r="107" spans="1:9">
      <c r="A107" s="25"/>
    </row>
    <row r="108" spans="1:9">
      <c r="A108" s="25"/>
    </row>
    <row r="109" spans="1:9">
      <c r="A109" s="25"/>
    </row>
    <row r="110" spans="1:9">
      <c r="A110" s="25"/>
      <c r="G110" s="173"/>
    </row>
    <row r="111" spans="1:9">
      <c r="A111" s="25"/>
    </row>
    <row r="112" spans="1:9">
      <c r="A112" s="25"/>
    </row>
    <row r="113" spans="1:1">
      <c r="A113" s="25"/>
    </row>
    <row r="114" spans="1:1">
      <c r="A114" s="25"/>
    </row>
    <row r="115" spans="1:1">
      <c r="A115" s="25"/>
    </row>
    <row r="116" spans="1:1">
      <c r="A116" s="25"/>
    </row>
    <row r="117" spans="1:1">
      <c r="A117" s="25"/>
    </row>
    <row r="118" spans="1:1">
      <c r="A118" s="25"/>
    </row>
    <row r="119" spans="1:1">
      <c r="A119" s="25"/>
    </row>
    <row r="120" spans="1:1">
      <c r="A120" s="25"/>
    </row>
    <row r="121" spans="1:1">
      <c r="A121" s="25"/>
    </row>
    <row r="122" spans="1:1">
      <c r="A122" s="25"/>
    </row>
    <row r="123" spans="1:1">
      <c r="A123" s="25"/>
    </row>
    <row r="124" spans="1:1">
      <c r="A124" s="25"/>
    </row>
    <row r="125" spans="1:1">
      <c r="A125" s="25"/>
    </row>
    <row r="126" spans="1:1">
      <c r="A126" s="25"/>
    </row>
    <row r="127" spans="1:1">
      <c r="A127" s="25"/>
    </row>
    <row r="128" spans="1:1">
      <c r="A128" s="25"/>
    </row>
    <row r="129" spans="1:1">
      <c r="A129" s="25"/>
    </row>
    <row r="130" spans="1:1">
      <c r="A130" s="25"/>
    </row>
    <row r="131" spans="1:1">
      <c r="A131" s="25"/>
    </row>
    <row r="132" spans="1:1">
      <c r="A132" s="25"/>
    </row>
    <row r="133" spans="1:1">
      <c r="A133" s="25"/>
    </row>
    <row r="134" spans="1:1">
      <c r="A134" s="25"/>
    </row>
    <row r="135" spans="1:1">
      <c r="A135" s="25"/>
    </row>
    <row r="136" spans="1:1">
      <c r="A136" s="25"/>
    </row>
    <row r="137" spans="1:1">
      <c r="A137" s="25"/>
    </row>
    <row r="138" spans="1:1">
      <c r="A138" s="25"/>
    </row>
    <row r="139" spans="1:1">
      <c r="A139" s="25"/>
    </row>
    <row r="140" spans="1:1">
      <c r="A140" s="25"/>
    </row>
    <row r="141" spans="1:1">
      <c r="A141" s="25"/>
    </row>
    <row r="142" spans="1:1">
      <c r="A142" s="25"/>
    </row>
    <row r="143" spans="1:1">
      <c r="A143" s="25"/>
    </row>
    <row r="144" spans="1:1">
      <c r="A144" s="25"/>
    </row>
    <row r="145" spans="1:1">
      <c r="A145" s="25"/>
    </row>
    <row r="146" spans="1:1">
      <c r="A146" s="25"/>
    </row>
    <row r="147" spans="1:1">
      <c r="A147" s="25"/>
    </row>
    <row r="148" spans="1:1">
      <c r="A148" s="25"/>
    </row>
    <row r="149" spans="1:1">
      <c r="A149" s="25"/>
    </row>
    <row r="150" spans="1:1">
      <c r="A150" s="25"/>
    </row>
    <row r="151" spans="1:1">
      <c r="A151" s="25"/>
    </row>
    <row r="152" spans="1:1">
      <c r="A152" s="25"/>
    </row>
    <row r="153" spans="1:1">
      <c r="A153" s="25"/>
    </row>
    <row r="154" spans="1:1">
      <c r="A154" s="25"/>
    </row>
    <row r="155" spans="1:1">
      <c r="A155" s="25"/>
    </row>
    <row r="156" spans="1:1">
      <c r="A156" s="25"/>
    </row>
    <row r="157" spans="1:1">
      <c r="A157" s="25"/>
    </row>
    <row r="158" spans="1:1">
      <c r="A158" s="25"/>
    </row>
    <row r="159" spans="1:1">
      <c r="A159" s="25"/>
    </row>
    <row r="160" spans="1:1">
      <c r="A160" s="25"/>
    </row>
    <row r="161" spans="1:1">
      <c r="A161" s="174"/>
    </row>
    <row r="162" spans="1:1">
      <c r="A162" s="174"/>
    </row>
    <row r="163" spans="1:1">
      <c r="A163" s="174"/>
    </row>
    <row r="164" spans="1:1">
      <c r="A164" s="174"/>
    </row>
    <row r="165" spans="1:1">
      <c r="A165" s="174"/>
    </row>
    <row r="166" spans="1:1">
      <c r="A166" s="174"/>
    </row>
    <row r="167" spans="1:1">
      <c r="A167" s="174"/>
    </row>
    <row r="168" spans="1:1">
      <c r="A168" s="174"/>
    </row>
    <row r="169" spans="1:1">
      <c r="A169" s="174"/>
    </row>
    <row r="170" spans="1:1">
      <c r="A170" s="174"/>
    </row>
    <row r="171" spans="1:1">
      <c r="A171" s="174"/>
    </row>
    <row r="172" spans="1:1">
      <c r="A172" s="174"/>
    </row>
    <row r="173" spans="1:1">
      <c r="A173" s="174"/>
    </row>
    <row r="174" spans="1:1">
      <c r="A174" s="174"/>
    </row>
    <row r="175" spans="1:1">
      <c r="A175" s="174"/>
    </row>
    <row r="176" spans="1:1">
      <c r="A176" s="174"/>
    </row>
    <row r="177" spans="1:1">
      <c r="A177" s="174"/>
    </row>
    <row r="178" spans="1:1">
      <c r="A178" s="174"/>
    </row>
    <row r="179" spans="1:1">
      <c r="A179" s="174"/>
    </row>
    <row r="180" spans="1:1">
      <c r="A180" s="174"/>
    </row>
    <row r="181" spans="1:1">
      <c r="A181" s="174"/>
    </row>
    <row r="182" spans="1:1">
      <c r="A182" s="174"/>
    </row>
    <row r="183" spans="1:1">
      <c r="A183" s="174"/>
    </row>
    <row r="184" spans="1:1">
      <c r="A184" s="174"/>
    </row>
    <row r="185" spans="1:1">
      <c r="A185" s="174"/>
    </row>
    <row r="186" spans="1:1">
      <c r="A186" s="174"/>
    </row>
    <row r="187" spans="1:1">
      <c r="A187" s="174"/>
    </row>
    <row r="188" spans="1:1">
      <c r="A188" s="174"/>
    </row>
    <row r="189" spans="1:1">
      <c r="A189" s="174"/>
    </row>
    <row r="190" spans="1:1">
      <c r="A190" s="174"/>
    </row>
    <row r="191" spans="1:1">
      <c r="A191" s="174"/>
    </row>
    <row r="192" spans="1:1">
      <c r="A192" s="174"/>
    </row>
    <row r="193" spans="1:1">
      <c r="A193" s="174"/>
    </row>
    <row r="194" spans="1:1">
      <c r="A194" s="174"/>
    </row>
    <row r="195" spans="1:1">
      <c r="A195" s="174"/>
    </row>
    <row r="196" spans="1:1">
      <c r="A196" s="174"/>
    </row>
    <row r="197" spans="1:1">
      <c r="A197" s="174"/>
    </row>
    <row r="198" spans="1:1">
      <c r="A198" s="174"/>
    </row>
    <row r="199" spans="1:1">
      <c r="A199" s="174"/>
    </row>
    <row r="200" spans="1:1">
      <c r="A200" s="174"/>
    </row>
    <row r="201" spans="1:1">
      <c r="A201" s="174"/>
    </row>
    <row r="202" spans="1:1">
      <c r="A202" s="174"/>
    </row>
    <row r="203" spans="1:1">
      <c r="A203" s="174"/>
    </row>
    <row r="204" spans="1:1">
      <c r="A204" s="174"/>
    </row>
    <row r="205" spans="1:1">
      <c r="A205" s="174"/>
    </row>
    <row r="206" spans="1:1">
      <c r="A206" s="174"/>
    </row>
    <row r="207" spans="1:1">
      <c r="A207" s="174"/>
    </row>
    <row r="208" spans="1:1">
      <c r="A208" s="174"/>
    </row>
    <row r="209" spans="1:1">
      <c r="A209" s="174"/>
    </row>
    <row r="210" spans="1:1">
      <c r="A210" s="174"/>
    </row>
    <row r="211" spans="1:1">
      <c r="A211" s="174"/>
    </row>
    <row r="212" spans="1:1">
      <c r="A212" s="174"/>
    </row>
    <row r="213" spans="1:1">
      <c r="A213" s="174"/>
    </row>
    <row r="214" spans="1:1">
      <c r="A214" s="174"/>
    </row>
    <row r="215" spans="1:1">
      <c r="A215" s="174"/>
    </row>
    <row r="216" spans="1:1">
      <c r="A216" s="174"/>
    </row>
    <row r="217" spans="1:1">
      <c r="A217" s="174"/>
    </row>
    <row r="218" spans="1:1">
      <c r="A218" s="174"/>
    </row>
    <row r="219" spans="1:1">
      <c r="A219" s="174"/>
    </row>
    <row r="220" spans="1:1">
      <c r="A220" s="174"/>
    </row>
    <row r="221" spans="1:1">
      <c r="A221" s="174"/>
    </row>
    <row r="222" spans="1:1">
      <c r="A222" s="174"/>
    </row>
    <row r="223" spans="1:1">
      <c r="A223" s="174"/>
    </row>
    <row r="224" spans="1:1">
      <c r="A224" s="174"/>
    </row>
    <row r="225" spans="1:1">
      <c r="A225" s="174"/>
    </row>
    <row r="226" spans="1:1">
      <c r="A226" s="174"/>
    </row>
    <row r="227" spans="1:1">
      <c r="A227" s="174"/>
    </row>
    <row r="228" spans="1:1">
      <c r="A228" s="174"/>
    </row>
    <row r="229" spans="1:1">
      <c r="A229" s="174"/>
    </row>
    <row r="230" spans="1:1">
      <c r="A230" s="174"/>
    </row>
    <row r="231" spans="1:1">
      <c r="A231" s="174"/>
    </row>
    <row r="232" spans="1:1">
      <c r="A232" s="174"/>
    </row>
    <row r="233" spans="1:1">
      <c r="A233" s="174"/>
    </row>
    <row r="234" spans="1:1">
      <c r="A234" s="174"/>
    </row>
    <row r="235" spans="1:1">
      <c r="A235" s="174"/>
    </row>
    <row r="236" spans="1:1">
      <c r="A236" s="174"/>
    </row>
    <row r="237" spans="1:1">
      <c r="A237" s="174"/>
    </row>
    <row r="238" spans="1:1">
      <c r="A238" s="174"/>
    </row>
    <row r="239" spans="1:1">
      <c r="A239" s="174"/>
    </row>
    <row r="240" spans="1:1">
      <c r="A240" s="174"/>
    </row>
    <row r="241" spans="1:1">
      <c r="A241" s="174"/>
    </row>
    <row r="242" spans="1:1">
      <c r="A242" s="174"/>
    </row>
    <row r="243" spans="1:1">
      <c r="A243" s="174"/>
    </row>
    <row r="244" spans="1:1">
      <c r="A244" s="174"/>
    </row>
    <row r="245" spans="1:1">
      <c r="A245" s="174"/>
    </row>
    <row r="246" spans="1:1">
      <c r="A246" s="174"/>
    </row>
    <row r="247" spans="1:1">
      <c r="A247" s="174"/>
    </row>
    <row r="248" spans="1:1">
      <c r="A248" s="174"/>
    </row>
    <row r="249" spans="1:1">
      <c r="A249" s="174"/>
    </row>
    <row r="250" spans="1:1">
      <c r="A250" s="174"/>
    </row>
    <row r="251" spans="1:1">
      <c r="A251" s="174"/>
    </row>
    <row r="252" spans="1:1">
      <c r="A252" s="174"/>
    </row>
    <row r="253" spans="1:1">
      <c r="A253" s="174"/>
    </row>
    <row r="254" spans="1:1">
      <c r="A254" s="174"/>
    </row>
    <row r="255" spans="1:1">
      <c r="A255" s="174"/>
    </row>
    <row r="256" spans="1:1">
      <c r="A256" s="174"/>
    </row>
    <row r="257" spans="1:1">
      <c r="A257" s="174"/>
    </row>
    <row r="258" spans="1:1">
      <c r="A258" s="174"/>
    </row>
    <row r="259" spans="1:1">
      <c r="A259" s="174"/>
    </row>
    <row r="260" spans="1:1">
      <c r="A260" s="174"/>
    </row>
    <row r="261" spans="1:1">
      <c r="A261" s="174"/>
    </row>
    <row r="262" spans="1:1">
      <c r="A262" s="174"/>
    </row>
    <row r="263" spans="1:1">
      <c r="A263" s="174"/>
    </row>
    <row r="264" spans="1:1">
      <c r="A264" s="174"/>
    </row>
    <row r="265" spans="1:1">
      <c r="A265" s="174"/>
    </row>
    <row r="266" spans="1:1">
      <c r="A266" s="174"/>
    </row>
    <row r="267" spans="1:1">
      <c r="A267" s="174"/>
    </row>
    <row r="268" spans="1:1">
      <c r="A268" s="174"/>
    </row>
    <row r="269" spans="1:1">
      <c r="A269" s="174"/>
    </row>
    <row r="270" spans="1:1">
      <c r="A270" s="174"/>
    </row>
    <row r="271" spans="1:1">
      <c r="A271" s="174"/>
    </row>
    <row r="272" spans="1:1">
      <c r="A272" s="174"/>
    </row>
    <row r="273" spans="1:1">
      <c r="A273" s="174"/>
    </row>
    <row r="274" spans="1:1">
      <c r="A274" s="174"/>
    </row>
    <row r="275" spans="1:1">
      <c r="A275" s="174"/>
    </row>
    <row r="276" spans="1:1">
      <c r="A276" s="174"/>
    </row>
    <row r="277" spans="1:1">
      <c r="A277" s="174"/>
    </row>
    <row r="278" spans="1:1">
      <c r="A278" s="174"/>
    </row>
    <row r="279" spans="1:1">
      <c r="A279" s="174"/>
    </row>
    <row r="280" spans="1:1">
      <c r="A280" s="174"/>
    </row>
    <row r="281" spans="1:1">
      <c r="A281" s="174"/>
    </row>
    <row r="282" spans="1:1">
      <c r="A282" s="174"/>
    </row>
    <row r="283" spans="1:1">
      <c r="A283" s="174"/>
    </row>
    <row r="284" spans="1:1">
      <c r="A284" s="174"/>
    </row>
    <row r="285" spans="1:1">
      <c r="A285" s="174"/>
    </row>
    <row r="286" spans="1:1">
      <c r="A286" s="174"/>
    </row>
    <row r="287" spans="1:1">
      <c r="A287" s="174"/>
    </row>
    <row r="288" spans="1:1">
      <c r="A288" s="174"/>
    </row>
    <row r="289" spans="1:1">
      <c r="A289" s="174"/>
    </row>
    <row r="290" spans="1:1">
      <c r="A290" s="174"/>
    </row>
    <row r="291" spans="1:1">
      <c r="A291" s="174"/>
    </row>
    <row r="292" spans="1:1">
      <c r="A292" s="174"/>
    </row>
    <row r="293" spans="1:1">
      <c r="A293" s="174"/>
    </row>
    <row r="294" spans="1:1">
      <c r="A294" s="174"/>
    </row>
    <row r="295" spans="1:1">
      <c r="A295" s="174"/>
    </row>
    <row r="296" spans="1:1">
      <c r="A296" s="174"/>
    </row>
    <row r="297" spans="1:1">
      <c r="A297" s="174"/>
    </row>
    <row r="298" spans="1:1">
      <c r="A298" s="174"/>
    </row>
    <row r="299" spans="1:1">
      <c r="A299" s="174"/>
    </row>
    <row r="300" spans="1:1">
      <c r="A300" s="174"/>
    </row>
    <row r="301" spans="1:1">
      <c r="A301" s="174"/>
    </row>
    <row r="302" spans="1:1">
      <c r="A302" s="174"/>
    </row>
    <row r="303" spans="1:1">
      <c r="A303" s="174"/>
    </row>
    <row r="304" spans="1:1">
      <c r="A304" s="174"/>
    </row>
    <row r="305" spans="1:1">
      <c r="A305" s="174"/>
    </row>
    <row r="306" spans="1:1">
      <c r="A306" s="174"/>
    </row>
    <row r="307" spans="1:1">
      <c r="A307" s="174"/>
    </row>
    <row r="308" spans="1:1">
      <c r="A308" s="174"/>
    </row>
    <row r="309" spans="1:1">
      <c r="A309" s="174"/>
    </row>
    <row r="310" spans="1:1">
      <c r="A310" s="174"/>
    </row>
    <row r="311" spans="1:1">
      <c r="A311" s="174"/>
    </row>
    <row r="312" spans="1:1">
      <c r="A312" s="174"/>
    </row>
    <row r="313" spans="1:1">
      <c r="A313" s="174"/>
    </row>
    <row r="314" spans="1:1">
      <c r="A314" s="174"/>
    </row>
    <row r="315" spans="1:1">
      <c r="A315" s="174"/>
    </row>
    <row r="316" spans="1:1">
      <c r="A316" s="174"/>
    </row>
    <row r="317" spans="1:1">
      <c r="A317" s="174"/>
    </row>
    <row r="318" spans="1:1">
      <c r="A318" s="174"/>
    </row>
    <row r="319" spans="1:1">
      <c r="A319" s="174"/>
    </row>
    <row r="320" spans="1:1">
      <c r="A320" s="174"/>
    </row>
    <row r="321" spans="1:1">
      <c r="A321" s="174"/>
    </row>
    <row r="322" spans="1:1">
      <c r="A322" s="174"/>
    </row>
    <row r="323" spans="1:1">
      <c r="A323" s="174"/>
    </row>
    <row r="324" spans="1:1">
      <c r="A324" s="174"/>
    </row>
    <row r="325" spans="1:1">
      <c r="A325" s="174"/>
    </row>
    <row r="326" spans="1:1">
      <c r="A326" s="174"/>
    </row>
    <row r="327" spans="1:1">
      <c r="A327" s="174"/>
    </row>
  </sheetData>
  <mergeCells count="11">
    <mergeCell ref="A2:I2"/>
    <mergeCell ref="A3:I3"/>
    <mergeCell ref="C4:E4"/>
    <mergeCell ref="C102:D102"/>
    <mergeCell ref="C101:D101"/>
    <mergeCell ref="A6:I6"/>
    <mergeCell ref="C8:D8"/>
    <mergeCell ref="E8:I8"/>
    <mergeCell ref="B8:B9"/>
    <mergeCell ref="A8:A9"/>
    <mergeCell ref="A11:I11"/>
  </mergeCells>
  <phoneticPr fontId="0" type="noConversion"/>
  <pageMargins left="0.59055118110236227" right="0.59055118110236227" top="0.98425196850393704" bottom="0.59055118110236227" header="0.19685039370078741" footer="0.11811023622047245"/>
  <pageSetup paperSize="9" scale="47" fitToWidth="0" fitToHeight="0" orientation="landscape" verticalDpi="300" r:id="rId1"/>
  <headerFooter alignWithMargins="0"/>
  <ignoredErrors>
    <ignoredError sqref="D92:E9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3"/>
  </sheetPr>
  <dimension ref="A2:J290"/>
  <sheetViews>
    <sheetView view="pageBreakPreview" topLeftCell="A6" zoomScaleNormal="100" zoomScaleSheetLayoutView="100" workbookViewId="0">
      <selection activeCell="H22" sqref="H22"/>
    </sheetView>
  </sheetViews>
  <sheetFormatPr defaultRowHeight="18.75"/>
  <cols>
    <col min="1" max="1" width="64.7109375" style="1" customWidth="1"/>
    <col min="2" max="2" width="12.85546875" style="115" customWidth="1"/>
    <col min="3" max="3" width="18.7109375" style="115" customWidth="1"/>
    <col min="4" max="4" width="20" style="115" customWidth="1"/>
    <col min="5" max="5" width="19.7109375" style="115" customWidth="1"/>
    <col min="6" max="7" width="19.5703125" style="115" customWidth="1"/>
    <col min="8" max="8" width="41.42578125" style="1" customWidth="1"/>
    <col min="9" max="16384" width="9.140625" style="1"/>
  </cols>
  <sheetData>
    <row r="2" spans="1:10">
      <c r="A2" s="282" t="s">
        <v>193</v>
      </c>
      <c r="B2" s="282"/>
      <c r="C2" s="282"/>
      <c r="D2" s="282"/>
      <c r="E2" s="282"/>
      <c r="F2" s="282"/>
      <c r="G2" s="282"/>
    </row>
    <row r="3" spans="1:10">
      <c r="A3" s="163"/>
      <c r="B3" s="82"/>
      <c r="C3" s="82"/>
      <c r="D3" s="163"/>
      <c r="E3" s="163"/>
      <c r="F3" s="163"/>
      <c r="G3" s="83" t="s">
        <v>215</v>
      </c>
    </row>
    <row r="4" spans="1:10" s="261" customFormat="1" ht="55.5" customHeight="1">
      <c r="A4" s="195" t="s">
        <v>100</v>
      </c>
      <c r="B4" s="196" t="s">
        <v>7</v>
      </c>
      <c r="C4" s="260" t="s">
        <v>341</v>
      </c>
      <c r="D4" s="260" t="s">
        <v>342</v>
      </c>
      <c r="E4" s="260" t="s">
        <v>343</v>
      </c>
      <c r="F4" s="196" t="s">
        <v>344</v>
      </c>
      <c r="G4" s="197" t="s">
        <v>188</v>
      </c>
    </row>
    <row r="5" spans="1:10" s="261" customFormat="1" ht="21" customHeight="1">
      <c r="A5" s="262">
        <v>1</v>
      </c>
      <c r="B5" s="263">
        <v>2</v>
      </c>
      <c r="C5" s="263">
        <v>3</v>
      </c>
      <c r="D5" s="263">
        <v>4</v>
      </c>
      <c r="E5" s="263">
        <v>5</v>
      </c>
      <c r="F5" s="263">
        <v>6</v>
      </c>
      <c r="G5" s="263">
        <v>7</v>
      </c>
    </row>
    <row r="6" spans="1:10" ht="36" customHeight="1">
      <c r="A6" s="87" t="s">
        <v>185</v>
      </c>
      <c r="B6" s="88">
        <v>1018</v>
      </c>
      <c r="C6" s="89">
        <f>SUM(C7:C35)</f>
        <v>-860</v>
      </c>
      <c r="D6" s="89">
        <f>SUM(D7:D35)</f>
        <v>-932</v>
      </c>
      <c r="E6" s="89">
        <f>SUM(E7:E35)</f>
        <v>-1054</v>
      </c>
      <c r="F6" s="89">
        <f>SUM(F7:F35)</f>
        <v>-122</v>
      </c>
      <c r="G6" s="13">
        <f t="shared" ref="G6:G16" si="0">(E6/D6)*100</f>
        <v>113.09012875536482</v>
      </c>
    </row>
    <row r="7" spans="1:10" s="92" customFormat="1" ht="21" customHeight="1">
      <c r="A7" s="93" t="s">
        <v>238</v>
      </c>
      <c r="B7" s="90"/>
      <c r="C7" s="91"/>
      <c r="D7" s="91">
        <v>-1</v>
      </c>
      <c r="E7" s="91"/>
      <c r="F7" s="91">
        <f t="shared" ref="F7:F16" si="1">E7-D7</f>
        <v>1</v>
      </c>
      <c r="G7" s="101">
        <f t="shared" si="0"/>
        <v>0</v>
      </c>
    </row>
    <row r="8" spans="1:10" s="92" customFormat="1" ht="21.75" hidden="1" customHeight="1">
      <c r="A8" s="93" t="s">
        <v>236</v>
      </c>
      <c r="B8" s="90"/>
      <c r="C8" s="227"/>
      <c r="D8" s="228"/>
      <c r="E8" s="91"/>
      <c r="F8" s="91">
        <f t="shared" si="1"/>
        <v>0</v>
      </c>
      <c r="G8" s="101" t="e">
        <f t="shared" si="0"/>
        <v>#DIV/0!</v>
      </c>
    </row>
    <row r="9" spans="1:10" s="92" customFormat="1" ht="21.75" hidden="1" customHeight="1">
      <c r="A9" s="93" t="s">
        <v>222</v>
      </c>
      <c r="B9" s="90"/>
      <c r="C9" s="229"/>
      <c r="D9" s="91"/>
      <c r="E9" s="91"/>
      <c r="F9" s="91">
        <f t="shared" si="1"/>
        <v>0</v>
      </c>
      <c r="G9" s="101" t="e">
        <f t="shared" si="0"/>
        <v>#DIV/0!</v>
      </c>
    </row>
    <row r="10" spans="1:10" s="92" customFormat="1" ht="21.75" customHeight="1">
      <c r="A10" s="93" t="s">
        <v>280</v>
      </c>
      <c r="B10" s="90"/>
      <c r="C10" s="227"/>
      <c r="D10" s="91"/>
      <c r="E10" s="91">
        <v>-12</v>
      </c>
      <c r="F10" s="91">
        <f t="shared" si="1"/>
        <v>-12</v>
      </c>
      <c r="G10" s="214" t="e">
        <f t="shared" si="0"/>
        <v>#DIV/0!</v>
      </c>
    </row>
    <row r="11" spans="1:10" s="92" customFormat="1" ht="21.75" customHeight="1">
      <c r="A11" s="93" t="s">
        <v>237</v>
      </c>
      <c r="B11" s="90"/>
      <c r="C11" s="227">
        <v>-2</v>
      </c>
      <c r="D11" s="91">
        <v>-2</v>
      </c>
      <c r="E11" s="91"/>
      <c r="F11" s="91">
        <f t="shared" si="1"/>
        <v>2</v>
      </c>
      <c r="G11" s="101">
        <f t="shared" si="0"/>
        <v>0</v>
      </c>
    </row>
    <row r="12" spans="1:10" s="92" customFormat="1" ht="21.75" customHeight="1">
      <c r="A12" s="93" t="s">
        <v>223</v>
      </c>
      <c r="B12" s="90"/>
      <c r="C12" s="230">
        <v>-15</v>
      </c>
      <c r="D12" s="91">
        <v>-26</v>
      </c>
      <c r="E12" s="91">
        <v>-45</v>
      </c>
      <c r="F12" s="91">
        <f t="shared" si="1"/>
        <v>-19</v>
      </c>
      <c r="G12" s="101">
        <f t="shared" si="0"/>
        <v>173.07692307692309</v>
      </c>
    </row>
    <row r="13" spans="1:10" s="92" customFormat="1" ht="21.75" customHeight="1">
      <c r="A13" s="93" t="s">
        <v>224</v>
      </c>
      <c r="B13" s="90"/>
      <c r="C13" s="227">
        <v>-1</v>
      </c>
      <c r="D13" s="91">
        <v>-2</v>
      </c>
      <c r="E13" s="91">
        <v>-2</v>
      </c>
      <c r="F13" s="91">
        <f t="shared" si="1"/>
        <v>0</v>
      </c>
      <c r="G13" s="101">
        <f t="shared" si="0"/>
        <v>100</v>
      </c>
    </row>
    <row r="14" spans="1:10" s="92" customFormat="1" ht="21.75" customHeight="1">
      <c r="A14" s="93" t="s">
        <v>221</v>
      </c>
      <c r="B14" s="90"/>
      <c r="C14" s="91">
        <v>-2</v>
      </c>
      <c r="D14" s="91">
        <v>-3</v>
      </c>
      <c r="E14" s="91">
        <v>-2</v>
      </c>
      <c r="F14" s="91">
        <f t="shared" si="1"/>
        <v>1</v>
      </c>
      <c r="G14" s="101">
        <f t="shared" si="0"/>
        <v>66.666666666666657</v>
      </c>
    </row>
    <row r="15" spans="1:10" s="92" customFormat="1" ht="21.75" hidden="1" customHeight="1">
      <c r="A15" s="93" t="s">
        <v>225</v>
      </c>
      <c r="B15" s="90"/>
      <c r="C15" s="271"/>
      <c r="D15" s="91"/>
      <c r="E15" s="91"/>
      <c r="F15" s="91">
        <f t="shared" si="1"/>
        <v>0</v>
      </c>
      <c r="G15" s="101" t="e">
        <f t="shared" si="0"/>
        <v>#DIV/0!</v>
      </c>
      <c r="J15" s="92" t="s">
        <v>226</v>
      </c>
    </row>
    <row r="16" spans="1:10" s="92" customFormat="1" ht="23.25" customHeight="1">
      <c r="A16" s="222" t="s">
        <v>217</v>
      </c>
      <c r="B16" s="90"/>
      <c r="C16" s="91"/>
      <c r="D16" s="91">
        <v>-2</v>
      </c>
      <c r="E16" s="91"/>
      <c r="F16" s="91">
        <f t="shared" si="1"/>
        <v>2</v>
      </c>
      <c r="G16" s="101">
        <f t="shared" si="0"/>
        <v>0</v>
      </c>
    </row>
    <row r="17" spans="1:7" s="92" customFormat="1" ht="21" hidden="1" customHeight="1">
      <c r="A17" s="93" t="s">
        <v>218</v>
      </c>
      <c r="B17" s="90"/>
      <c r="C17" s="231"/>
      <c r="D17" s="91"/>
      <c r="E17" s="91"/>
      <c r="F17" s="91">
        <f t="shared" ref="F17:F64" si="2">E17-D17</f>
        <v>0</v>
      </c>
      <c r="G17" s="101" t="e">
        <f t="shared" ref="G17:G64" si="3">(E17/D17)*100</f>
        <v>#DIV/0!</v>
      </c>
    </row>
    <row r="18" spans="1:7" s="92" customFormat="1" ht="21.75" customHeight="1">
      <c r="A18" s="93" t="s">
        <v>316</v>
      </c>
      <c r="B18" s="90"/>
      <c r="C18" s="91">
        <v>-6</v>
      </c>
      <c r="D18" s="91"/>
      <c r="E18" s="91"/>
      <c r="F18" s="91">
        <f t="shared" si="2"/>
        <v>0</v>
      </c>
      <c r="G18" s="214" t="e">
        <f t="shared" si="3"/>
        <v>#DIV/0!</v>
      </c>
    </row>
    <row r="19" spans="1:7" s="92" customFormat="1" ht="21.75" hidden="1" customHeight="1">
      <c r="A19" s="222" t="s">
        <v>219</v>
      </c>
      <c r="B19" s="90"/>
      <c r="C19" s="231"/>
      <c r="D19" s="91"/>
      <c r="E19" s="91"/>
      <c r="F19" s="91">
        <f t="shared" si="2"/>
        <v>0</v>
      </c>
      <c r="G19" s="214" t="e">
        <f t="shared" si="3"/>
        <v>#DIV/0!</v>
      </c>
    </row>
    <row r="20" spans="1:7" s="92" customFormat="1" ht="21.75" customHeight="1">
      <c r="A20" s="222" t="s">
        <v>370</v>
      </c>
      <c r="B20" s="90"/>
      <c r="C20" s="91"/>
      <c r="D20" s="91"/>
      <c r="E20" s="91">
        <v>-31</v>
      </c>
      <c r="F20" s="91">
        <f t="shared" si="2"/>
        <v>-31</v>
      </c>
      <c r="G20" s="214" t="e">
        <f t="shared" si="3"/>
        <v>#DIV/0!</v>
      </c>
    </row>
    <row r="21" spans="1:7" s="92" customFormat="1" ht="21.75" customHeight="1">
      <c r="A21" s="222" t="s">
        <v>220</v>
      </c>
      <c r="B21" s="90"/>
      <c r="C21" s="91">
        <v>-2</v>
      </c>
      <c r="D21" s="91"/>
      <c r="E21" s="91">
        <v>-2</v>
      </c>
      <c r="F21" s="91">
        <f t="shared" si="2"/>
        <v>-2</v>
      </c>
      <c r="G21" s="214" t="e">
        <f t="shared" si="3"/>
        <v>#DIV/0!</v>
      </c>
    </row>
    <row r="22" spans="1:7" s="92" customFormat="1" ht="21.75" customHeight="1">
      <c r="A22" s="93" t="s">
        <v>227</v>
      </c>
      <c r="B22" s="90"/>
      <c r="C22" s="227">
        <v>-708</v>
      </c>
      <c r="D22" s="91">
        <v>-810</v>
      </c>
      <c r="E22" s="91">
        <v>-861</v>
      </c>
      <c r="F22" s="91">
        <f>E22-D22</f>
        <v>-51</v>
      </c>
      <c r="G22" s="101">
        <f>(E22/D22)*100</f>
        <v>106.29629629629629</v>
      </c>
    </row>
    <row r="23" spans="1:7" s="92" customFormat="1" ht="21.75" customHeight="1">
      <c r="A23" s="93" t="s">
        <v>228</v>
      </c>
      <c r="B23" s="90"/>
      <c r="C23" s="227">
        <v>-4</v>
      </c>
      <c r="D23" s="91">
        <v>-4</v>
      </c>
      <c r="E23" s="91">
        <v>-4</v>
      </c>
      <c r="F23" s="91">
        <f t="shared" si="2"/>
        <v>0</v>
      </c>
      <c r="G23" s="101">
        <f t="shared" si="3"/>
        <v>100</v>
      </c>
    </row>
    <row r="24" spans="1:7" s="92" customFormat="1" ht="21.75" customHeight="1">
      <c r="A24" s="93" t="s">
        <v>229</v>
      </c>
      <c r="B24" s="90"/>
      <c r="C24" s="227"/>
      <c r="D24" s="91">
        <v>-1</v>
      </c>
      <c r="E24" s="91"/>
      <c r="F24" s="91">
        <f t="shared" si="2"/>
        <v>1</v>
      </c>
      <c r="G24" s="101">
        <f t="shared" si="3"/>
        <v>0</v>
      </c>
    </row>
    <row r="25" spans="1:7" s="92" customFormat="1" ht="21.75" customHeight="1">
      <c r="A25" s="93" t="s">
        <v>230</v>
      </c>
      <c r="B25" s="90"/>
      <c r="C25" s="227"/>
      <c r="D25" s="91">
        <v>-6</v>
      </c>
      <c r="E25" s="91"/>
      <c r="F25" s="91">
        <f t="shared" si="2"/>
        <v>6</v>
      </c>
      <c r="G25" s="101">
        <f t="shared" si="3"/>
        <v>0</v>
      </c>
    </row>
    <row r="26" spans="1:7" s="92" customFormat="1" ht="21" customHeight="1">
      <c r="A26" s="93" t="s">
        <v>319</v>
      </c>
      <c r="B26" s="90"/>
      <c r="C26" s="227"/>
      <c r="D26" s="91"/>
      <c r="E26" s="91">
        <v>-15</v>
      </c>
      <c r="F26" s="91">
        <f t="shared" si="2"/>
        <v>-15</v>
      </c>
      <c r="G26" s="214" t="e">
        <f t="shared" si="3"/>
        <v>#DIV/0!</v>
      </c>
    </row>
    <row r="27" spans="1:7" s="92" customFormat="1" ht="21" hidden="1" customHeight="1">
      <c r="A27" s="93" t="s">
        <v>302</v>
      </c>
      <c r="B27" s="90"/>
      <c r="C27" s="232"/>
      <c r="D27" s="91"/>
      <c r="E27" s="91"/>
      <c r="F27" s="91">
        <f t="shared" si="2"/>
        <v>0</v>
      </c>
      <c r="G27" s="214" t="e">
        <f t="shared" si="3"/>
        <v>#DIV/0!</v>
      </c>
    </row>
    <row r="28" spans="1:7" s="92" customFormat="1" ht="24.75" hidden="1" customHeight="1">
      <c r="A28" s="93" t="s">
        <v>231</v>
      </c>
      <c r="B28" s="90"/>
      <c r="C28" s="232"/>
      <c r="D28" s="91"/>
      <c r="E28" s="91"/>
      <c r="F28" s="91">
        <f t="shared" si="2"/>
        <v>0</v>
      </c>
      <c r="G28" s="214" t="e">
        <f t="shared" si="3"/>
        <v>#DIV/0!</v>
      </c>
    </row>
    <row r="29" spans="1:7" s="92" customFormat="1" ht="21.75" customHeight="1">
      <c r="A29" s="93" t="s">
        <v>318</v>
      </c>
      <c r="B29" s="90"/>
      <c r="C29" s="227"/>
      <c r="D29" s="91"/>
      <c r="E29" s="91">
        <v>-13</v>
      </c>
      <c r="F29" s="91">
        <f t="shared" si="2"/>
        <v>-13</v>
      </c>
      <c r="G29" s="214" t="e">
        <f t="shared" si="3"/>
        <v>#DIV/0!</v>
      </c>
    </row>
    <row r="30" spans="1:7" s="92" customFormat="1" ht="21.75" hidden="1" customHeight="1">
      <c r="A30" s="93" t="s">
        <v>232</v>
      </c>
      <c r="B30" s="90"/>
      <c r="C30" s="227"/>
      <c r="D30" s="91"/>
      <c r="E30" s="91"/>
      <c r="F30" s="91">
        <f t="shared" si="2"/>
        <v>0</v>
      </c>
      <c r="G30" s="214" t="e">
        <f t="shared" si="3"/>
        <v>#DIV/0!</v>
      </c>
    </row>
    <row r="31" spans="1:7" s="92" customFormat="1" ht="21.75" customHeight="1">
      <c r="A31" s="93" t="s">
        <v>233</v>
      </c>
      <c r="B31" s="90"/>
      <c r="C31" s="227">
        <v>-4</v>
      </c>
      <c r="D31" s="91">
        <v>-5</v>
      </c>
      <c r="E31" s="91">
        <v>-5</v>
      </c>
      <c r="F31" s="91">
        <f t="shared" si="2"/>
        <v>0</v>
      </c>
      <c r="G31" s="101">
        <f t="shared" si="3"/>
        <v>100</v>
      </c>
    </row>
    <row r="32" spans="1:7" s="92" customFormat="1" ht="21.75" customHeight="1">
      <c r="A32" s="93" t="s">
        <v>234</v>
      </c>
      <c r="B32" s="90"/>
      <c r="C32" s="227">
        <v>-90</v>
      </c>
      <c r="D32" s="91">
        <v>-50</v>
      </c>
      <c r="E32" s="91">
        <v>-37</v>
      </c>
      <c r="F32" s="91">
        <f t="shared" si="2"/>
        <v>13</v>
      </c>
      <c r="G32" s="101">
        <f t="shared" si="3"/>
        <v>74</v>
      </c>
    </row>
    <row r="33" spans="1:7" s="92" customFormat="1" ht="21.75" hidden="1" customHeight="1">
      <c r="A33" s="93" t="s">
        <v>303</v>
      </c>
      <c r="B33" s="90"/>
      <c r="C33" s="227"/>
      <c r="D33" s="91"/>
      <c r="E33" s="91"/>
      <c r="F33" s="91">
        <f t="shared" si="2"/>
        <v>0</v>
      </c>
      <c r="G33" s="101" t="e">
        <f t="shared" si="3"/>
        <v>#DIV/0!</v>
      </c>
    </row>
    <row r="34" spans="1:7" s="92" customFormat="1" ht="21.75" customHeight="1">
      <c r="A34" s="93" t="s">
        <v>235</v>
      </c>
      <c r="B34" s="90"/>
      <c r="C34" s="227">
        <v>-2</v>
      </c>
      <c r="D34" s="91">
        <v>-2</v>
      </c>
      <c r="E34" s="91">
        <v>-2</v>
      </c>
      <c r="F34" s="91">
        <f t="shared" si="2"/>
        <v>0</v>
      </c>
      <c r="G34" s="101">
        <f t="shared" si="3"/>
        <v>100</v>
      </c>
    </row>
    <row r="35" spans="1:7" s="92" customFormat="1" ht="21.75" customHeight="1">
      <c r="A35" s="93" t="s">
        <v>239</v>
      </c>
      <c r="B35" s="94"/>
      <c r="C35" s="227">
        <v>-24</v>
      </c>
      <c r="D35" s="91">
        <v>-18</v>
      </c>
      <c r="E35" s="91">
        <v>-23</v>
      </c>
      <c r="F35" s="91">
        <f t="shared" si="2"/>
        <v>-5</v>
      </c>
      <c r="G35" s="101">
        <f t="shared" si="3"/>
        <v>127.77777777777777</v>
      </c>
    </row>
    <row r="36" spans="1:7" s="96" customFormat="1" ht="31.5" customHeight="1">
      <c r="A36" s="87" t="s">
        <v>186</v>
      </c>
      <c r="B36" s="95">
        <v>1049</v>
      </c>
      <c r="C36" s="89">
        <f>SUM(C37:C45)</f>
        <v>-29</v>
      </c>
      <c r="D36" s="89">
        <f>SUM(D37:D45)</f>
        <v>-22</v>
      </c>
      <c r="E36" s="89">
        <f>SUM(E37:E45)</f>
        <v>-23</v>
      </c>
      <c r="F36" s="89">
        <f t="shared" si="2"/>
        <v>-1</v>
      </c>
      <c r="G36" s="13">
        <f t="shared" si="3"/>
        <v>104.54545454545455</v>
      </c>
    </row>
    <row r="37" spans="1:7" s="99" customFormat="1" ht="20.25" customHeight="1">
      <c r="A37" s="97" t="s">
        <v>237</v>
      </c>
      <c r="B37" s="98"/>
      <c r="C37" s="233">
        <v>-1</v>
      </c>
      <c r="D37" s="91"/>
      <c r="E37" s="91"/>
      <c r="F37" s="91">
        <f t="shared" si="2"/>
        <v>0</v>
      </c>
      <c r="G37" s="101"/>
    </row>
    <row r="38" spans="1:7" s="99" customFormat="1" ht="20.25" customHeight="1">
      <c r="A38" s="97" t="s">
        <v>238</v>
      </c>
      <c r="B38" s="98"/>
      <c r="C38" s="227">
        <v>-2</v>
      </c>
      <c r="D38" s="91">
        <v>-2</v>
      </c>
      <c r="E38" s="91">
        <v>-2</v>
      </c>
      <c r="F38" s="91">
        <f t="shared" si="2"/>
        <v>0</v>
      </c>
      <c r="G38" s="101">
        <f t="shared" si="3"/>
        <v>100</v>
      </c>
    </row>
    <row r="39" spans="1:7" s="99" customFormat="1" ht="32.25" customHeight="1">
      <c r="A39" s="97" t="s">
        <v>240</v>
      </c>
      <c r="B39" s="98"/>
      <c r="C39" s="227">
        <v>-3</v>
      </c>
      <c r="D39" s="91"/>
      <c r="E39" s="91">
        <v>-3</v>
      </c>
      <c r="F39" s="91">
        <f t="shared" si="2"/>
        <v>-3</v>
      </c>
      <c r="G39" s="214" t="e">
        <f t="shared" si="3"/>
        <v>#DIV/0!</v>
      </c>
    </row>
    <row r="40" spans="1:7" s="99" customFormat="1" ht="21" hidden="1" customHeight="1">
      <c r="A40" s="97" t="s">
        <v>279</v>
      </c>
      <c r="B40" s="98"/>
      <c r="C40" s="227"/>
      <c r="D40" s="91"/>
      <c r="E40" s="91">
        <v>0</v>
      </c>
      <c r="F40" s="91">
        <f t="shared" si="2"/>
        <v>0</v>
      </c>
      <c r="G40" s="214" t="e">
        <f t="shared" si="3"/>
        <v>#DIV/0!</v>
      </c>
    </row>
    <row r="41" spans="1:7" s="99" customFormat="1" ht="21" customHeight="1">
      <c r="A41" s="97" t="s">
        <v>241</v>
      </c>
      <c r="B41" s="98"/>
      <c r="C41" s="227">
        <v>-4</v>
      </c>
      <c r="D41" s="91">
        <v>-4</v>
      </c>
      <c r="E41" s="91">
        <v>-5</v>
      </c>
      <c r="F41" s="91">
        <f t="shared" si="2"/>
        <v>-1</v>
      </c>
      <c r="G41" s="101">
        <f t="shared" si="3"/>
        <v>125</v>
      </c>
    </row>
    <row r="42" spans="1:7" s="99" customFormat="1" ht="15.75" hidden="1" customHeight="1">
      <c r="A42" s="223" t="s">
        <v>242</v>
      </c>
      <c r="B42" s="98"/>
      <c r="C42" s="227"/>
      <c r="D42" s="91"/>
      <c r="E42" s="91"/>
      <c r="F42" s="91">
        <f t="shared" si="2"/>
        <v>0</v>
      </c>
      <c r="G42" s="101" t="e">
        <f t="shared" si="3"/>
        <v>#DIV/0!</v>
      </c>
    </row>
    <row r="43" spans="1:7" s="99" customFormat="1" ht="12.75" hidden="1" customHeight="1">
      <c r="A43" s="223" t="s">
        <v>243</v>
      </c>
      <c r="B43" s="98"/>
      <c r="C43" s="227"/>
      <c r="D43" s="91"/>
      <c r="E43" s="91"/>
      <c r="F43" s="91">
        <f t="shared" si="2"/>
        <v>0</v>
      </c>
      <c r="G43" s="101" t="e">
        <f t="shared" si="3"/>
        <v>#DIV/0!</v>
      </c>
    </row>
    <row r="44" spans="1:7" s="99" customFormat="1" ht="19.5" customHeight="1">
      <c r="A44" s="223" t="s">
        <v>244</v>
      </c>
      <c r="B44" s="98"/>
      <c r="C44" s="227">
        <v>-1</v>
      </c>
      <c r="D44" s="91">
        <v>-1</v>
      </c>
      <c r="E44" s="91">
        <v>-1</v>
      </c>
      <c r="F44" s="91">
        <f t="shared" si="2"/>
        <v>0</v>
      </c>
      <c r="G44" s="101">
        <f t="shared" si="3"/>
        <v>100</v>
      </c>
    </row>
    <row r="45" spans="1:7" s="99" customFormat="1" ht="21" customHeight="1">
      <c r="A45" s="97" t="s">
        <v>245</v>
      </c>
      <c r="B45" s="98"/>
      <c r="C45" s="227">
        <v>-18</v>
      </c>
      <c r="D45" s="91">
        <v>-15</v>
      </c>
      <c r="E45" s="91">
        <v>-12</v>
      </c>
      <c r="F45" s="91">
        <f t="shared" si="2"/>
        <v>3</v>
      </c>
      <c r="G45" s="101">
        <f t="shared" si="3"/>
        <v>80</v>
      </c>
    </row>
    <row r="46" spans="1:7" s="96" customFormat="1" ht="29.25" customHeight="1">
      <c r="A46" s="87" t="s">
        <v>122</v>
      </c>
      <c r="B46" s="95">
        <v>1073</v>
      </c>
      <c r="C46" s="89">
        <f>SUM(C47:C53)</f>
        <v>116</v>
      </c>
      <c r="D46" s="89">
        <f>SUM(D47:D53)</f>
        <v>78</v>
      </c>
      <c r="E46" s="89">
        <f>SUM(E47:E53)</f>
        <v>119</v>
      </c>
      <c r="F46" s="89">
        <f t="shared" si="2"/>
        <v>41</v>
      </c>
      <c r="G46" s="13">
        <f t="shared" si="3"/>
        <v>152.56410256410254</v>
      </c>
    </row>
    <row r="47" spans="1:7" s="99" customFormat="1" ht="20.25" customHeight="1">
      <c r="A47" s="100" t="s">
        <v>246</v>
      </c>
      <c r="B47" s="98"/>
      <c r="C47" s="227">
        <v>5</v>
      </c>
      <c r="D47" s="91"/>
      <c r="E47" s="91">
        <v>0</v>
      </c>
      <c r="F47" s="91">
        <f t="shared" si="2"/>
        <v>0</v>
      </c>
      <c r="G47" s="214" t="e">
        <f t="shared" si="3"/>
        <v>#DIV/0!</v>
      </c>
    </row>
    <row r="48" spans="1:7" s="99" customFormat="1" ht="20.25" customHeight="1">
      <c r="A48" s="100" t="s">
        <v>247</v>
      </c>
      <c r="B48" s="98"/>
      <c r="C48" s="227">
        <v>111</v>
      </c>
      <c r="D48" s="91">
        <v>70</v>
      </c>
      <c r="E48" s="91">
        <v>119</v>
      </c>
      <c r="F48" s="91">
        <f t="shared" si="2"/>
        <v>49</v>
      </c>
      <c r="G48" s="101">
        <f t="shared" si="3"/>
        <v>170</v>
      </c>
    </row>
    <row r="49" spans="1:8" s="99" customFormat="1" ht="20.25" hidden="1" customHeight="1">
      <c r="A49" s="100" t="s">
        <v>248</v>
      </c>
      <c r="B49" s="98"/>
      <c r="C49" s="227"/>
      <c r="D49" s="91"/>
      <c r="E49" s="91"/>
      <c r="F49" s="91">
        <f t="shared" si="2"/>
        <v>0</v>
      </c>
      <c r="G49" s="214" t="e">
        <f t="shared" si="3"/>
        <v>#DIV/0!</v>
      </c>
    </row>
    <row r="50" spans="1:8" s="99" customFormat="1" ht="20.25" hidden="1" customHeight="1">
      <c r="A50" s="100" t="s">
        <v>295</v>
      </c>
      <c r="B50" s="98"/>
      <c r="C50" s="91"/>
      <c r="D50" s="91"/>
      <c r="E50" s="91"/>
      <c r="F50" s="91">
        <f t="shared" si="2"/>
        <v>0</v>
      </c>
      <c r="G50" s="214" t="e">
        <f t="shared" si="3"/>
        <v>#DIV/0!</v>
      </c>
    </row>
    <row r="51" spans="1:8" s="99" customFormat="1" ht="20.25" hidden="1" customHeight="1">
      <c r="A51" s="100" t="s">
        <v>304</v>
      </c>
      <c r="B51" s="98"/>
      <c r="C51" s="234"/>
      <c r="D51" s="91"/>
      <c r="E51" s="91"/>
      <c r="F51" s="91">
        <f t="shared" si="2"/>
        <v>0</v>
      </c>
      <c r="G51" s="214" t="e">
        <f t="shared" si="3"/>
        <v>#DIV/0!</v>
      </c>
    </row>
    <row r="52" spans="1:8" s="99" customFormat="1" ht="20.25" customHeight="1">
      <c r="A52" s="100" t="s">
        <v>249</v>
      </c>
      <c r="B52" s="98"/>
      <c r="C52" s="91"/>
      <c r="D52" s="91">
        <v>8</v>
      </c>
      <c r="E52" s="91"/>
      <c r="F52" s="91">
        <f t="shared" si="2"/>
        <v>-8</v>
      </c>
      <c r="G52" s="101">
        <f t="shared" si="3"/>
        <v>0</v>
      </c>
    </row>
    <row r="53" spans="1:8" s="99" customFormat="1" ht="20.25" hidden="1" customHeight="1">
      <c r="A53" s="100" t="s">
        <v>250</v>
      </c>
      <c r="B53" s="98"/>
      <c r="C53" s="91"/>
      <c r="D53" s="91"/>
      <c r="E53" s="91"/>
      <c r="F53" s="91">
        <f t="shared" si="2"/>
        <v>0</v>
      </c>
      <c r="G53" s="101" t="e">
        <f t="shared" si="3"/>
        <v>#DIV/0!</v>
      </c>
    </row>
    <row r="54" spans="1:8" s="96" customFormat="1" ht="30" customHeight="1">
      <c r="A54" s="87" t="s">
        <v>187</v>
      </c>
      <c r="B54" s="95">
        <v>1086</v>
      </c>
      <c r="C54" s="89">
        <f>SUM(C55:C63)</f>
        <v>-70</v>
      </c>
      <c r="D54" s="89">
        <f>SUM(D55:D63)</f>
        <v>-28</v>
      </c>
      <c r="E54" s="89">
        <f>SUM(E55:E63)</f>
        <v>-68</v>
      </c>
      <c r="F54" s="89">
        <f t="shared" si="2"/>
        <v>-40</v>
      </c>
      <c r="G54" s="13">
        <f t="shared" si="3"/>
        <v>242.85714285714283</v>
      </c>
    </row>
    <row r="55" spans="1:8" s="99" customFormat="1" ht="33" customHeight="1">
      <c r="A55" s="97" t="s">
        <v>281</v>
      </c>
      <c r="B55" s="98"/>
      <c r="C55" s="91"/>
      <c r="D55" s="91">
        <v>-1</v>
      </c>
      <c r="E55" s="91"/>
      <c r="F55" s="91">
        <f t="shared" si="2"/>
        <v>1</v>
      </c>
      <c r="G55" s="101">
        <f t="shared" si="3"/>
        <v>0</v>
      </c>
      <c r="H55" s="224"/>
    </row>
    <row r="56" spans="1:8" s="99" customFormat="1" ht="32.25" hidden="1" customHeight="1">
      <c r="A56" s="97" t="s">
        <v>305</v>
      </c>
      <c r="B56" s="98"/>
      <c r="C56" s="91"/>
      <c r="D56" s="101"/>
      <c r="E56" s="91"/>
      <c r="F56" s="91">
        <f t="shared" si="2"/>
        <v>0</v>
      </c>
      <c r="G56" s="214" t="e">
        <f t="shared" si="3"/>
        <v>#DIV/0!</v>
      </c>
    </row>
    <row r="57" spans="1:8" s="99" customFormat="1" ht="32.25" customHeight="1">
      <c r="A57" s="97" t="s">
        <v>251</v>
      </c>
      <c r="B57" s="98"/>
      <c r="C57" s="91">
        <v>-28</v>
      </c>
      <c r="D57" s="101"/>
      <c r="E57" s="91">
        <v>-23</v>
      </c>
      <c r="F57" s="91">
        <f t="shared" si="2"/>
        <v>-23</v>
      </c>
      <c r="G57" s="214" t="e">
        <f t="shared" si="3"/>
        <v>#DIV/0!</v>
      </c>
    </row>
    <row r="58" spans="1:8" s="99" customFormat="1" ht="22.5" customHeight="1">
      <c r="A58" s="97" t="s">
        <v>252</v>
      </c>
      <c r="B58" s="98"/>
      <c r="C58" s="91">
        <v>-15</v>
      </c>
      <c r="D58" s="101"/>
      <c r="E58" s="91">
        <v>-21</v>
      </c>
      <c r="F58" s="91">
        <f t="shared" si="2"/>
        <v>-21</v>
      </c>
      <c r="G58" s="214" t="e">
        <f t="shared" si="3"/>
        <v>#DIV/0!</v>
      </c>
    </row>
    <row r="59" spans="1:8" s="99" customFormat="1" ht="22.5" customHeight="1">
      <c r="A59" s="97" t="s">
        <v>253</v>
      </c>
      <c r="B59" s="98"/>
      <c r="C59" s="91">
        <v>-5</v>
      </c>
      <c r="D59" s="91">
        <v>-4</v>
      </c>
      <c r="E59" s="91">
        <v>-4</v>
      </c>
      <c r="F59" s="91">
        <f t="shared" si="2"/>
        <v>0</v>
      </c>
      <c r="G59" s="101">
        <f t="shared" si="3"/>
        <v>100</v>
      </c>
    </row>
    <row r="60" spans="1:8" s="99" customFormat="1" ht="22.5" customHeight="1">
      <c r="A60" s="97" t="s">
        <v>254</v>
      </c>
      <c r="B60" s="98"/>
      <c r="C60" s="91">
        <v>-18</v>
      </c>
      <c r="D60" s="91">
        <v>-20</v>
      </c>
      <c r="E60" s="91">
        <v>-20</v>
      </c>
      <c r="F60" s="91">
        <f t="shared" si="2"/>
        <v>0</v>
      </c>
      <c r="G60" s="101">
        <f t="shared" si="3"/>
        <v>100</v>
      </c>
    </row>
    <row r="61" spans="1:8" s="99" customFormat="1" ht="26.25" customHeight="1">
      <c r="A61" s="97" t="s">
        <v>255</v>
      </c>
      <c r="B61" s="98"/>
      <c r="C61" s="91">
        <v>-4</v>
      </c>
      <c r="D61" s="91">
        <v>-3</v>
      </c>
      <c r="E61" s="91"/>
      <c r="F61" s="91">
        <f t="shared" si="2"/>
        <v>3</v>
      </c>
      <c r="G61" s="101">
        <f t="shared" si="3"/>
        <v>0</v>
      </c>
    </row>
    <row r="62" spans="1:8" s="99" customFormat="1" ht="26.25" hidden="1" customHeight="1">
      <c r="A62" s="97" t="s">
        <v>307</v>
      </c>
      <c r="B62" s="98"/>
      <c r="C62" s="91"/>
      <c r="D62" s="91"/>
      <c r="E62" s="91"/>
      <c r="F62" s="91">
        <f t="shared" si="2"/>
        <v>0</v>
      </c>
      <c r="G62" s="214" t="e">
        <f t="shared" si="3"/>
        <v>#DIV/0!</v>
      </c>
    </row>
    <row r="63" spans="1:8" s="99" customFormat="1" ht="26.25" hidden="1" customHeight="1">
      <c r="A63" s="97" t="s">
        <v>256</v>
      </c>
      <c r="B63" s="98"/>
      <c r="C63" s="91"/>
      <c r="D63" s="91"/>
      <c r="E63" s="91"/>
      <c r="F63" s="91">
        <f t="shared" si="2"/>
        <v>0</v>
      </c>
      <c r="G63" s="214" t="e">
        <f t="shared" si="3"/>
        <v>#DIV/0!</v>
      </c>
    </row>
    <row r="64" spans="1:8" s="99" customFormat="1" ht="26.25" hidden="1" customHeight="1">
      <c r="A64" s="87" t="s">
        <v>283</v>
      </c>
      <c r="B64" s="95">
        <v>1152</v>
      </c>
      <c r="C64" s="89">
        <f>SUM(C65:C65)</f>
        <v>0</v>
      </c>
      <c r="D64" s="89">
        <f>SUM(D65:D65)</f>
        <v>0</v>
      </c>
      <c r="E64" s="89">
        <f>SUM(E65:E65)</f>
        <v>0</v>
      </c>
      <c r="F64" s="91">
        <f t="shared" si="2"/>
        <v>0</v>
      </c>
      <c r="G64" s="101" t="e">
        <f t="shared" si="3"/>
        <v>#DIV/0!</v>
      </c>
    </row>
    <row r="65" spans="1:8" s="99" customFormat="1" ht="26.25" hidden="1" customHeight="1">
      <c r="A65" s="97" t="s">
        <v>291</v>
      </c>
      <c r="B65" s="98"/>
      <c r="C65" s="91"/>
      <c r="D65" s="91"/>
      <c r="E65" s="91"/>
      <c r="F65" s="91"/>
      <c r="G65" s="101"/>
    </row>
    <row r="66" spans="1:8" s="92" customFormat="1" ht="42" customHeight="1">
      <c r="A66" s="102"/>
      <c r="B66" s="103"/>
      <c r="C66" s="104"/>
      <c r="D66" s="104"/>
      <c r="E66" s="165"/>
      <c r="F66" s="105"/>
      <c r="G66" s="105"/>
      <c r="H66" s="105"/>
    </row>
    <row r="67" spans="1:8" s="109" customFormat="1" ht="17.25" customHeight="1">
      <c r="A67" s="106" t="s">
        <v>257</v>
      </c>
      <c r="B67" s="107"/>
      <c r="C67" s="280" t="s">
        <v>258</v>
      </c>
      <c r="D67" s="280"/>
      <c r="E67" s="161"/>
      <c r="F67" s="108" t="s">
        <v>340</v>
      </c>
      <c r="H67" s="110"/>
    </row>
    <row r="68" spans="1:8" s="141" customFormat="1" ht="12.75">
      <c r="A68" s="162" t="s">
        <v>178</v>
      </c>
      <c r="C68" s="281" t="s">
        <v>46</v>
      </c>
      <c r="D68" s="281"/>
      <c r="E68" s="162"/>
      <c r="F68" s="162" t="s">
        <v>260</v>
      </c>
      <c r="H68" s="162"/>
    </row>
    <row r="69" spans="1:8">
      <c r="A69" s="111"/>
      <c r="D69" s="112"/>
      <c r="E69" s="113"/>
      <c r="F69" s="113"/>
      <c r="G69" s="113"/>
    </row>
    <row r="70" spans="1:8">
      <c r="A70" s="111"/>
      <c r="D70" s="112"/>
      <c r="E70" s="113"/>
      <c r="F70" s="113"/>
      <c r="G70" s="113"/>
    </row>
    <row r="71" spans="1:8">
      <c r="A71" s="111"/>
      <c r="D71" s="112"/>
      <c r="E71" s="113"/>
      <c r="F71" s="113"/>
      <c r="G71" s="113"/>
    </row>
    <row r="72" spans="1:8">
      <c r="A72" s="111"/>
      <c r="D72" s="112"/>
      <c r="E72" s="113"/>
      <c r="F72" s="113"/>
      <c r="G72" s="113"/>
    </row>
    <row r="73" spans="1:8">
      <c r="A73" s="111"/>
      <c r="D73" s="112"/>
      <c r="E73" s="113"/>
      <c r="F73" s="113"/>
      <c r="G73" s="113"/>
    </row>
    <row r="74" spans="1:8">
      <c r="A74" s="111"/>
      <c r="D74" s="112"/>
      <c r="E74" s="113"/>
      <c r="F74" s="113"/>
      <c r="G74" s="113"/>
    </row>
    <row r="75" spans="1:8">
      <c r="A75" s="111"/>
      <c r="D75" s="112"/>
      <c r="E75" s="113"/>
      <c r="F75" s="113"/>
      <c r="G75" s="113"/>
    </row>
    <row r="76" spans="1:8">
      <c r="A76" s="111"/>
      <c r="D76" s="112"/>
      <c r="E76" s="113"/>
      <c r="F76" s="113"/>
      <c r="G76" s="113"/>
    </row>
    <row r="77" spans="1:8">
      <c r="A77" s="111"/>
      <c r="D77" s="112"/>
      <c r="E77" s="113"/>
      <c r="F77" s="113"/>
      <c r="G77" s="113"/>
    </row>
    <row r="78" spans="1:8">
      <c r="A78" s="111"/>
      <c r="D78" s="112"/>
      <c r="E78" s="113"/>
      <c r="F78" s="113"/>
      <c r="G78" s="113"/>
    </row>
    <row r="79" spans="1:8">
      <c r="A79" s="111"/>
      <c r="D79" s="112"/>
      <c r="E79" s="113"/>
      <c r="F79" s="113"/>
      <c r="G79" s="113"/>
    </row>
    <row r="80" spans="1:8">
      <c r="A80" s="111"/>
      <c r="D80" s="112"/>
      <c r="E80" s="113"/>
      <c r="F80" s="113"/>
      <c r="G80" s="113"/>
    </row>
    <row r="81" spans="1:7">
      <c r="A81" s="111"/>
      <c r="D81" s="112"/>
      <c r="E81" s="113"/>
      <c r="F81" s="113"/>
      <c r="G81" s="113"/>
    </row>
    <row r="82" spans="1:7">
      <c r="A82" s="111"/>
      <c r="D82" s="112"/>
      <c r="E82" s="113"/>
      <c r="F82" s="113"/>
      <c r="G82" s="113"/>
    </row>
    <row r="83" spans="1:7">
      <c r="A83" s="111"/>
      <c r="D83" s="112"/>
      <c r="E83" s="113"/>
      <c r="F83" s="113"/>
      <c r="G83" s="113"/>
    </row>
    <row r="84" spans="1:7">
      <c r="A84" s="111"/>
      <c r="D84" s="112"/>
      <c r="E84" s="113"/>
      <c r="F84" s="113"/>
      <c r="G84" s="113"/>
    </row>
    <row r="85" spans="1:7">
      <c r="A85" s="111"/>
      <c r="D85" s="112"/>
      <c r="E85" s="113"/>
      <c r="F85" s="113"/>
      <c r="G85" s="113"/>
    </row>
    <row r="86" spans="1:7">
      <c r="A86" s="111"/>
      <c r="D86" s="112"/>
      <c r="E86" s="113"/>
      <c r="F86" s="113"/>
      <c r="G86" s="113"/>
    </row>
    <row r="87" spans="1:7">
      <c r="A87" s="111"/>
      <c r="D87" s="112"/>
      <c r="E87" s="113"/>
      <c r="F87" s="113"/>
      <c r="G87" s="113"/>
    </row>
    <row r="88" spans="1:7">
      <c r="A88" s="111"/>
      <c r="D88" s="112"/>
      <c r="E88" s="113"/>
      <c r="F88" s="113"/>
      <c r="G88" s="113"/>
    </row>
    <row r="89" spans="1:7">
      <c r="A89" s="111"/>
      <c r="D89" s="112"/>
      <c r="E89" s="113"/>
      <c r="F89" s="113"/>
      <c r="G89" s="113"/>
    </row>
    <row r="90" spans="1:7">
      <c r="A90" s="111"/>
      <c r="D90" s="112"/>
      <c r="E90" s="113"/>
      <c r="F90" s="113"/>
      <c r="G90" s="113"/>
    </row>
    <row r="91" spans="1:7">
      <c r="A91" s="111"/>
      <c r="D91" s="112"/>
      <c r="E91" s="113"/>
      <c r="F91" s="113"/>
      <c r="G91" s="113"/>
    </row>
    <row r="92" spans="1:7">
      <c r="A92" s="111"/>
      <c r="D92" s="112"/>
      <c r="E92" s="113"/>
      <c r="F92" s="113"/>
      <c r="G92" s="113"/>
    </row>
    <row r="93" spans="1:7">
      <c r="A93" s="111"/>
      <c r="D93" s="112"/>
      <c r="E93" s="113"/>
      <c r="F93" s="113"/>
      <c r="G93" s="113"/>
    </row>
    <row r="94" spans="1:7">
      <c r="A94" s="111"/>
      <c r="D94" s="112"/>
      <c r="E94" s="113"/>
      <c r="F94" s="113"/>
      <c r="G94" s="113"/>
    </row>
    <row r="95" spans="1:7">
      <c r="A95" s="111"/>
      <c r="D95" s="112"/>
      <c r="E95" s="113"/>
      <c r="F95" s="113"/>
      <c r="G95" s="113"/>
    </row>
    <row r="96" spans="1:7">
      <c r="A96" s="111"/>
      <c r="D96" s="112"/>
      <c r="E96" s="113"/>
      <c r="F96" s="113"/>
      <c r="G96" s="113"/>
    </row>
    <row r="97" spans="1:7">
      <c r="A97" s="111"/>
      <c r="D97" s="112"/>
      <c r="E97" s="113"/>
      <c r="F97" s="113"/>
      <c r="G97" s="113"/>
    </row>
    <row r="98" spans="1:7">
      <c r="A98" s="111"/>
      <c r="D98" s="112"/>
      <c r="E98" s="113"/>
      <c r="F98" s="113"/>
      <c r="G98" s="113"/>
    </row>
    <row r="99" spans="1:7">
      <c r="A99" s="111"/>
      <c r="D99" s="112"/>
      <c r="E99" s="113"/>
      <c r="F99" s="113"/>
      <c r="G99" s="113"/>
    </row>
    <row r="100" spans="1:7">
      <c r="A100" s="111"/>
      <c r="D100" s="112"/>
      <c r="E100" s="113"/>
      <c r="F100" s="113"/>
      <c r="G100" s="113"/>
    </row>
    <row r="101" spans="1:7">
      <c r="A101" s="111"/>
      <c r="D101" s="112"/>
      <c r="E101" s="113"/>
      <c r="F101" s="113"/>
      <c r="G101" s="113"/>
    </row>
    <row r="102" spans="1:7">
      <c r="A102" s="111"/>
      <c r="D102" s="112"/>
      <c r="E102" s="113"/>
      <c r="F102" s="113"/>
      <c r="G102" s="113"/>
    </row>
    <row r="103" spans="1:7">
      <c r="A103" s="111"/>
      <c r="D103" s="112"/>
      <c r="E103" s="113"/>
      <c r="F103" s="113"/>
      <c r="G103" s="113"/>
    </row>
    <row r="104" spans="1:7">
      <c r="A104" s="111"/>
      <c r="D104" s="112"/>
      <c r="E104" s="113"/>
      <c r="F104" s="113"/>
      <c r="G104" s="113"/>
    </row>
    <row r="105" spans="1:7">
      <c r="A105" s="111"/>
      <c r="D105" s="112"/>
      <c r="E105" s="113"/>
      <c r="F105" s="113"/>
      <c r="G105" s="113"/>
    </row>
    <row r="106" spans="1:7">
      <c r="A106" s="111"/>
      <c r="D106" s="112"/>
      <c r="E106" s="113"/>
      <c r="F106" s="113"/>
      <c r="G106" s="113"/>
    </row>
    <row r="107" spans="1:7">
      <c r="A107" s="111"/>
      <c r="D107" s="112"/>
      <c r="E107" s="113"/>
      <c r="F107" s="113"/>
      <c r="G107" s="113"/>
    </row>
    <row r="108" spans="1:7">
      <c r="A108" s="111"/>
      <c r="D108" s="112"/>
      <c r="E108" s="113"/>
      <c r="F108" s="113"/>
      <c r="G108" s="113"/>
    </row>
    <row r="109" spans="1:7">
      <c r="A109" s="111"/>
      <c r="D109" s="112"/>
      <c r="E109" s="113"/>
      <c r="F109" s="113"/>
      <c r="G109" s="113"/>
    </row>
    <row r="110" spans="1:7">
      <c r="A110" s="111"/>
      <c r="D110" s="112"/>
      <c r="E110" s="113"/>
      <c r="F110" s="113"/>
      <c r="G110" s="113"/>
    </row>
    <row r="111" spans="1:7">
      <c r="A111" s="111"/>
      <c r="D111" s="112"/>
      <c r="E111" s="113"/>
      <c r="F111" s="113"/>
      <c r="G111" s="113"/>
    </row>
    <row r="112" spans="1:7">
      <c r="A112" s="111"/>
      <c r="D112" s="112"/>
      <c r="E112" s="113"/>
      <c r="F112" s="113"/>
      <c r="G112" s="113"/>
    </row>
    <row r="113" spans="1:7">
      <c r="A113" s="111"/>
      <c r="D113" s="112"/>
      <c r="E113" s="113"/>
      <c r="F113" s="113"/>
      <c r="G113" s="113"/>
    </row>
    <row r="114" spans="1:7">
      <c r="A114" s="111"/>
      <c r="D114" s="112"/>
      <c r="E114" s="113"/>
      <c r="F114" s="113"/>
      <c r="G114" s="113"/>
    </row>
    <row r="115" spans="1:7">
      <c r="A115" s="111"/>
      <c r="D115" s="112"/>
      <c r="E115" s="113"/>
      <c r="F115" s="113"/>
      <c r="G115" s="113"/>
    </row>
    <row r="116" spans="1:7">
      <c r="A116" s="111"/>
      <c r="D116" s="112"/>
      <c r="E116" s="113"/>
      <c r="F116" s="113"/>
      <c r="G116" s="113"/>
    </row>
    <row r="117" spans="1:7">
      <c r="A117" s="111"/>
      <c r="D117" s="112"/>
      <c r="E117" s="113"/>
      <c r="F117" s="113"/>
      <c r="G117" s="113"/>
    </row>
    <row r="118" spans="1:7">
      <c r="A118" s="111"/>
      <c r="D118" s="112"/>
      <c r="E118" s="113"/>
      <c r="F118" s="113"/>
      <c r="G118" s="113"/>
    </row>
    <row r="119" spans="1:7">
      <c r="A119" s="111"/>
      <c r="D119" s="112"/>
      <c r="E119" s="113"/>
      <c r="F119" s="113"/>
      <c r="G119" s="113"/>
    </row>
    <row r="120" spans="1:7">
      <c r="A120" s="111"/>
      <c r="D120" s="112"/>
      <c r="E120" s="113"/>
      <c r="F120" s="113"/>
      <c r="G120" s="113"/>
    </row>
    <row r="121" spans="1:7">
      <c r="A121" s="111"/>
      <c r="D121" s="112"/>
      <c r="E121" s="113"/>
      <c r="F121" s="113"/>
      <c r="G121" s="113"/>
    </row>
    <row r="122" spans="1:7">
      <c r="A122" s="111"/>
      <c r="D122" s="112"/>
      <c r="E122" s="113"/>
      <c r="F122" s="113"/>
      <c r="G122" s="113"/>
    </row>
    <row r="123" spans="1:7">
      <c r="A123" s="111"/>
    </row>
    <row r="124" spans="1:7">
      <c r="A124" s="114"/>
    </row>
    <row r="125" spans="1:7">
      <c r="A125" s="114"/>
    </row>
    <row r="126" spans="1:7">
      <c r="A126" s="114"/>
    </row>
    <row r="127" spans="1:7">
      <c r="A127" s="114"/>
    </row>
    <row r="128" spans="1:7">
      <c r="A128" s="114"/>
    </row>
    <row r="129" spans="1:1">
      <c r="A129" s="114"/>
    </row>
    <row r="130" spans="1:1">
      <c r="A130" s="114"/>
    </row>
    <row r="131" spans="1:1">
      <c r="A131" s="114"/>
    </row>
    <row r="132" spans="1:1">
      <c r="A132" s="114"/>
    </row>
    <row r="133" spans="1:1">
      <c r="A133" s="114"/>
    </row>
    <row r="134" spans="1:1">
      <c r="A134" s="114"/>
    </row>
    <row r="135" spans="1:1">
      <c r="A135" s="114"/>
    </row>
    <row r="136" spans="1:1">
      <c r="A136" s="114"/>
    </row>
    <row r="137" spans="1:1">
      <c r="A137" s="114"/>
    </row>
    <row r="138" spans="1:1">
      <c r="A138" s="114"/>
    </row>
    <row r="139" spans="1:1">
      <c r="A139" s="114"/>
    </row>
    <row r="140" spans="1:1">
      <c r="A140" s="114"/>
    </row>
    <row r="141" spans="1:1">
      <c r="A141" s="114"/>
    </row>
    <row r="142" spans="1:1">
      <c r="A142" s="114"/>
    </row>
    <row r="143" spans="1:1">
      <c r="A143" s="114"/>
    </row>
    <row r="144" spans="1:1">
      <c r="A144" s="114"/>
    </row>
    <row r="145" spans="1:1">
      <c r="A145" s="114"/>
    </row>
    <row r="146" spans="1:1">
      <c r="A146" s="114"/>
    </row>
    <row r="147" spans="1:1">
      <c r="A147" s="114"/>
    </row>
    <row r="148" spans="1:1">
      <c r="A148" s="114"/>
    </row>
    <row r="149" spans="1:1">
      <c r="A149" s="114"/>
    </row>
    <row r="150" spans="1:1">
      <c r="A150" s="114"/>
    </row>
    <row r="151" spans="1:1">
      <c r="A151" s="114"/>
    </row>
    <row r="152" spans="1:1">
      <c r="A152" s="114"/>
    </row>
    <row r="153" spans="1:1">
      <c r="A153" s="114"/>
    </row>
    <row r="154" spans="1:1">
      <c r="A154" s="114"/>
    </row>
    <row r="155" spans="1:1">
      <c r="A155" s="114"/>
    </row>
    <row r="156" spans="1:1">
      <c r="A156" s="114"/>
    </row>
    <row r="157" spans="1:1">
      <c r="A157" s="114"/>
    </row>
    <row r="158" spans="1:1">
      <c r="A158" s="114"/>
    </row>
    <row r="159" spans="1:1">
      <c r="A159" s="114"/>
    </row>
    <row r="160" spans="1:1">
      <c r="A160" s="114"/>
    </row>
    <row r="161" spans="1:1">
      <c r="A161" s="114"/>
    </row>
    <row r="162" spans="1:1">
      <c r="A162" s="114"/>
    </row>
    <row r="163" spans="1:1">
      <c r="A163" s="114"/>
    </row>
    <row r="164" spans="1:1">
      <c r="A164" s="114"/>
    </row>
    <row r="165" spans="1:1">
      <c r="A165" s="114"/>
    </row>
    <row r="166" spans="1:1">
      <c r="A166" s="114"/>
    </row>
    <row r="167" spans="1:1">
      <c r="A167" s="114"/>
    </row>
    <row r="168" spans="1:1">
      <c r="A168" s="114"/>
    </row>
    <row r="169" spans="1:1">
      <c r="A169" s="114"/>
    </row>
    <row r="170" spans="1:1">
      <c r="A170" s="114"/>
    </row>
    <row r="171" spans="1:1">
      <c r="A171" s="114"/>
    </row>
    <row r="172" spans="1:1">
      <c r="A172" s="114"/>
    </row>
    <row r="173" spans="1:1">
      <c r="A173" s="114"/>
    </row>
    <row r="174" spans="1:1">
      <c r="A174" s="114"/>
    </row>
    <row r="175" spans="1:1">
      <c r="A175" s="114"/>
    </row>
    <row r="176" spans="1:1">
      <c r="A176" s="114"/>
    </row>
    <row r="177" spans="1:1">
      <c r="A177" s="114"/>
    </row>
    <row r="178" spans="1:1">
      <c r="A178" s="114"/>
    </row>
    <row r="179" spans="1:1">
      <c r="A179" s="114"/>
    </row>
    <row r="180" spans="1:1">
      <c r="A180" s="114"/>
    </row>
    <row r="181" spans="1:1">
      <c r="A181" s="114"/>
    </row>
    <row r="182" spans="1:1">
      <c r="A182" s="114"/>
    </row>
    <row r="183" spans="1:1">
      <c r="A183" s="114"/>
    </row>
    <row r="184" spans="1:1">
      <c r="A184" s="114"/>
    </row>
    <row r="185" spans="1:1">
      <c r="A185" s="114"/>
    </row>
    <row r="186" spans="1:1">
      <c r="A186" s="114"/>
    </row>
    <row r="187" spans="1:1">
      <c r="A187" s="114"/>
    </row>
    <row r="188" spans="1:1">
      <c r="A188" s="114"/>
    </row>
    <row r="189" spans="1:1">
      <c r="A189" s="114"/>
    </row>
    <row r="190" spans="1:1">
      <c r="A190" s="114"/>
    </row>
    <row r="191" spans="1:1">
      <c r="A191" s="114"/>
    </row>
    <row r="192" spans="1:1">
      <c r="A192" s="114"/>
    </row>
    <row r="193" spans="1:1">
      <c r="A193" s="114"/>
    </row>
    <row r="194" spans="1:1">
      <c r="A194" s="114"/>
    </row>
    <row r="195" spans="1:1">
      <c r="A195" s="114"/>
    </row>
    <row r="196" spans="1:1">
      <c r="A196" s="114"/>
    </row>
    <row r="197" spans="1:1">
      <c r="A197" s="114"/>
    </row>
    <row r="198" spans="1:1">
      <c r="A198" s="114"/>
    </row>
    <row r="199" spans="1:1">
      <c r="A199" s="114"/>
    </row>
    <row r="200" spans="1:1">
      <c r="A200" s="114"/>
    </row>
    <row r="201" spans="1:1">
      <c r="A201" s="114"/>
    </row>
    <row r="202" spans="1:1">
      <c r="A202" s="114"/>
    </row>
    <row r="203" spans="1:1">
      <c r="A203" s="114"/>
    </row>
    <row r="204" spans="1:1">
      <c r="A204" s="114"/>
    </row>
    <row r="205" spans="1:1">
      <c r="A205" s="114"/>
    </row>
    <row r="206" spans="1:1">
      <c r="A206" s="114"/>
    </row>
    <row r="207" spans="1:1">
      <c r="A207" s="114"/>
    </row>
    <row r="208" spans="1:1">
      <c r="A208" s="114"/>
    </row>
    <row r="209" spans="1:1">
      <c r="A209" s="114"/>
    </row>
    <row r="210" spans="1:1">
      <c r="A210" s="114"/>
    </row>
    <row r="211" spans="1:1">
      <c r="A211" s="114"/>
    </row>
    <row r="212" spans="1:1">
      <c r="A212" s="114"/>
    </row>
    <row r="213" spans="1:1">
      <c r="A213" s="114"/>
    </row>
    <row r="214" spans="1:1">
      <c r="A214" s="114"/>
    </row>
    <row r="215" spans="1:1">
      <c r="A215" s="114"/>
    </row>
    <row r="216" spans="1:1">
      <c r="A216" s="114"/>
    </row>
    <row r="217" spans="1:1">
      <c r="A217" s="114"/>
    </row>
    <row r="218" spans="1:1">
      <c r="A218" s="114"/>
    </row>
    <row r="219" spans="1:1">
      <c r="A219" s="114"/>
    </row>
    <row r="220" spans="1:1">
      <c r="A220" s="114"/>
    </row>
    <row r="221" spans="1:1">
      <c r="A221" s="114"/>
    </row>
    <row r="222" spans="1:1">
      <c r="A222" s="114"/>
    </row>
    <row r="223" spans="1:1">
      <c r="A223" s="114"/>
    </row>
    <row r="224" spans="1:1">
      <c r="A224" s="114"/>
    </row>
    <row r="225" spans="1:1">
      <c r="A225" s="114"/>
    </row>
    <row r="226" spans="1:1">
      <c r="A226" s="114"/>
    </row>
    <row r="227" spans="1:1">
      <c r="A227" s="114"/>
    </row>
    <row r="228" spans="1:1">
      <c r="A228" s="114"/>
    </row>
    <row r="229" spans="1:1">
      <c r="A229" s="114"/>
    </row>
    <row r="230" spans="1:1">
      <c r="A230" s="114"/>
    </row>
    <row r="231" spans="1:1">
      <c r="A231" s="114"/>
    </row>
    <row r="232" spans="1:1">
      <c r="A232" s="114"/>
    </row>
    <row r="233" spans="1:1">
      <c r="A233" s="114"/>
    </row>
    <row r="234" spans="1:1">
      <c r="A234" s="114"/>
    </row>
    <row r="235" spans="1:1">
      <c r="A235" s="114"/>
    </row>
    <row r="236" spans="1:1">
      <c r="A236" s="114"/>
    </row>
    <row r="237" spans="1:1">
      <c r="A237" s="114"/>
    </row>
    <row r="238" spans="1:1">
      <c r="A238" s="114"/>
    </row>
    <row r="239" spans="1:1">
      <c r="A239" s="114"/>
    </row>
    <row r="240" spans="1:1">
      <c r="A240" s="114"/>
    </row>
    <row r="241" spans="1:1">
      <c r="A241" s="114"/>
    </row>
    <row r="242" spans="1:1">
      <c r="A242" s="114"/>
    </row>
    <row r="243" spans="1:1">
      <c r="A243" s="114"/>
    </row>
    <row r="244" spans="1:1">
      <c r="A244" s="114"/>
    </row>
    <row r="245" spans="1:1">
      <c r="A245" s="114"/>
    </row>
    <row r="246" spans="1:1">
      <c r="A246" s="114"/>
    </row>
    <row r="247" spans="1:1">
      <c r="A247" s="114"/>
    </row>
    <row r="248" spans="1:1">
      <c r="A248" s="114"/>
    </row>
    <row r="249" spans="1:1">
      <c r="A249" s="114"/>
    </row>
    <row r="250" spans="1:1">
      <c r="A250" s="114"/>
    </row>
    <row r="251" spans="1:1">
      <c r="A251" s="114"/>
    </row>
    <row r="252" spans="1:1">
      <c r="A252" s="114"/>
    </row>
    <row r="253" spans="1:1">
      <c r="A253" s="114"/>
    </row>
    <row r="254" spans="1:1">
      <c r="A254" s="114"/>
    </row>
    <row r="255" spans="1:1">
      <c r="A255" s="114"/>
    </row>
    <row r="256" spans="1:1">
      <c r="A256" s="114"/>
    </row>
    <row r="257" spans="1:1">
      <c r="A257" s="114"/>
    </row>
    <row r="258" spans="1:1">
      <c r="A258" s="114"/>
    </row>
    <row r="259" spans="1:1">
      <c r="A259" s="114"/>
    </row>
    <row r="260" spans="1:1">
      <c r="A260" s="114"/>
    </row>
    <row r="261" spans="1:1">
      <c r="A261" s="114"/>
    </row>
    <row r="262" spans="1:1">
      <c r="A262" s="114"/>
    </row>
    <row r="263" spans="1:1">
      <c r="A263" s="114"/>
    </row>
    <row r="264" spans="1:1">
      <c r="A264" s="114"/>
    </row>
    <row r="265" spans="1:1">
      <c r="A265" s="114"/>
    </row>
    <row r="266" spans="1:1">
      <c r="A266" s="114"/>
    </row>
    <row r="267" spans="1:1">
      <c r="A267" s="114"/>
    </row>
    <row r="268" spans="1:1">
      <c r="A268" s="114"/>
    </row>
    <row r="269" spans="1:1">
      <c r="A269" s="114"/>
    </row>
    <row r="270" spans="1:1">
      <c r="A270" s="114"/>
    </row>
    <row r="271" spans="1:1">
      <c r="A271" s="114"/>
    </row>
    <row r="272" spans="1:1">
      <c r="A272" s="114"/>
    </row>
    <row r="273" spans="1:1">
      <c r="A273" s="114"/>
    </row>
    <row r="274" spans="1:1">
      <c r="A274" s="114"/>
    </row>
    <row r="275" spans="1:1">
      <c r="A275" s="114"/>
    </row>
    <row r="276" spans="1:1">
      <c r="A276" s="114"/>
    </row>
    <row r="277" spans="1:1">
      <c r="A277" s="114"/>
    </row>
    <row r="278" spans="1:1">
      <c r="A278" s="114"/>
    </row>
    <row r="279" spans="1:1">
      <c r="A279" s="114"/>
    </row>
    <row r="280" spans="1:1">
      <c r="A280" s="114"/>
    </row>
    <row r="281" spans="1:1">
      <c r="A281" s="114"/>
    </row>
    <row r="282" spans="1:1">
      <c r="A282" s="114"/>
    </row>
    <row r="283" spans="1:1">
      <c r="A283" s="114"/>
    </row>
    <row r="284" spans="1:1">
      <c r="A284" s="114"/>
    </row>
    <row r="285" spans="1:1">
      <c r="A285" s="114"/>
    </row>
    <row r="286" spans="1:1">
      <c r="A286" s="114"/>
    </row>
    <row r="287" spans="1:1">
      <c r="A287" s="114"/>
    </row>
    <row r="288" spans="1:1">
      <c r="A288" s="114"/>
    </row>
    <row r="289" spans="1:1">
      <c r="A289" s="114"/>
    </row>
    <row r="290" spans="1:1">
      <c r="A290" s="114"/>
    </row>
  </sheetData>
  <mergeCells count="3">
    <mergeCell ref="C67:D67"/>
    <mergeCell ref="C68:D68"/>
    <mergeCell ref="A2:G2"/>
  </mergeCells>
  <pageMargins left="0.59055118110236227" right="0.59055118110236227" top="0.98425196850393704" bottom="0.59055118110236227" header="0.31496062992125984" footer="0.31496062992125984"/>
  <pageSetup paperSize="9" scale="78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J192"/>
  <sheetViews>
    <sheetView view="pageBreakPreview" zoomScale="75" zoomScaleNormal="75" zoomScaleSheetLayoutView="75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F34" sqref="F34"/>
    </sheetView>
  </sheetViews>
  <sheetFormatPr defaultRowHeight="18.75"/>
  <cols>
    <col min="1" max="1" width="96.42578125" style="176" customWidth="1"/>
    <col min="2" max="2" width="15.28515625" style="41" customWidth="1"/>
    <col min="3" max="4" width="18.140625" style="41" customWidth="1"/>
    <col min="5" max="8" width="17" style="41" customWidth="1"/>
    <col min="9" max="9" width="10" style="176" customWidth="1"/>
    <col min="10" max="10" width="9.5703125" style="176" customWidth="1"/>
    <col min="11" max="16384" width="9.140625" style="176"/>
  </cols>
  <sheetData>
    <row r="1" spans="1:8">
      <c r="H1" s="177" t="s">
        <v>170</v>
      </c>
    </row>
    <row r="2" spans="1:8" ht="22.5">
      <c r="A2" s="283" t="s">
        <v>73</v>
      </c>
      <c r="B2" s="283"/>
      <c r="C2" s="283"/>
      <c r="D2" s="283"/>
      <c r="E2" s="283"/>
      <c r="F2" s="283"/>
      <c r="G2" s="283"/>
      <c r="H2" s="283"/>
    </row>
    <row r="3" spans="1:8">
      <c r="A3" s="286" t="s">
        <v>215</v>
      </c>
      <c r="B3" s="286"/>
      <c r="C3" s="286"/>
      <c r="D3" s="286"/>
      <c r="E3" s="286"/>
      <c r="F3" s="286"/>
      <c r="G3" s="286"/>
      <c r="H3" s="286"/>
    </row>
    <row r="4" spans="1:8" ht="52.5" customHeight="1">
      <c r="A4" s="287" t="s">
        <v>100</v>
      </c>
      <c r="B4" s="288" t="s">
        <v>7</v>
      </c>
      <c r="C4" s="289" t="s">
        <v>162</v>
      </c>
      <c r="D4" s="289"/>
      <c r="E4" s="287" t="s">
        <v>339</v>
      </c>
      <c r="F4" s="287"/>
      <c r="G4" s="287"/>
      <c r="H4" s="287"/>
    </row>
    <row r="5" spans="1:8" ht="58.5" customHeight="1">
      <c r="A5" s="287"/>
      <c r="B5" s="288"/>
      <c r="C5" s="169" t="s">
        <v>337</v>
      </c>
      <c r="D5" s="169" t="s">
        <v>338</v>
      </c>
      <c r="E5" s="169" t="s">
        <v>94</v>
      </c>
      <c r="F5" s="169" t="s">
        <v>90</v>
      </c>
      <c r="G5" s="172" t="s">
        <v>97</v>
      </c>
      <c r="H5" s="172" t="s">
        <v>179</v>
      </c>
    </row>
    <row r="6" spans="1:8">
      <c r="A6" s="39">
        <v>1</v>
      </c>
      <c r="B6" s="178">
        <v>2</v>
      </c>
      <c r="C6" s="39">
        <v>3</v>
      </c>
      <c r="D6" s="178">
        <v>4</v>
      </c>
      <c r="E6" s="39">
        <v>5</v>
      </c>
      <c r="F6" s="178">
        <v>6</v>
      </c>
      <c r="G6" s="39">
        <v>7</v>
      </c>
      <c r="H6" s="178">
        <v>8</v>
      </c>
    </row>
    <row r="7" spans="1:8" ht="33" customHeight="1">
      <c r="A7" s="284" t="s">
        <v>72</v>
      </c>
      <c r="B7" s="284"/>
      <c r="C7" s="284"/>
      <c r="D7" s="284"/>
      <c r="E7" s="284"/>
      <c r="F7" s="284"/>
      <c r="G7" s="284"/>
      <c r="H7" s="284"/>
    </row>
    <row r="8" spans="1:8" ht="42.75" customHeight="1">
      <c r="A8" s="29" t="s">
        <v>36</v>
      </c>
      <c r="B8" s="30">
        <v>2000</v>
      </c>
      <c r="C8" s="31">
        <v>-388</v>
      </c>
      <c r="D8" s="31">
        <v>-382</v>
      </c>
      <c r="E8" s="31">
        <v>-379</v>
      </c>
      <c r="F8" s="31">
        <v>-382</v>
      </c>
      <c r="G8" s="225" t="s">
        <v>16</v>
      </c>
      <c r="H8" s="32" t="s">
        <v>16</v>
      </c>
    </row>
    <row r="9" spans="1:8" ht="29.25" customHeight="1">
      <c r="A9" s="33" t="s">
        <v>126</v>
      </c>
      <c r="B9" s="34">
        <v>2010</v>
      </c>
      <c r="C9" s="35">
        <f>SUM(C10:C10)</f>
        <v>0</v>
      </c>
      <c r="D9" s="35">
        <f>SUM(D10:D10)</f>
        <v>-1</v>
      </c>
      <c r="E9" s="35"/>
      <c r="F9" s="35">
        <f>SUM(F10:F10)</f>
        <v>-1</v>
      </c>
      <c r="G9" s="35">
        <f>F9-E9</f>
        <v>-1</v>
      </c>
      <c r="H9" s="135" t="e">
        <f t="shared" ref="H9:H42" si="0">(F9/E9)*100</f>
        <v>#DIV/0!</v>
      </c>
    </row>
    <row r="10" spans="1:8" ht="39.75" customHeight="1">
      <c r="A10" s="37" t="s">
        <v>210</v>
      </c>
      <c r="B10" s="34">
        <v>2011</v>
      </c>
      <c r="C10" s="35"/>
      <c r="D10" s="35">
        <v>-1</v>
      </c>
      <c r="E10" s="35"/>
      <c r="F10" s="35">
        <v>-1</v>
      </c>
      <c r="G10" s="35">
        <f>F10-E10</f>
        <v>-1</v>
      </c>
      <c r="H10" s="135" t="e">
        <f t="shared" si="0"/>
        <v>#DIV/0!</v>
      </c>
    </row>
    <row r="11" spans="1:8" ht="31.5" customHeight="1">
      <c r="A11" s="37" t="s">
        <v>78</v>
      </c>
      <c r="B11" s="34">
        <v>2020</v>
      </c>
      <c r="C11" s="35"/>
      <c r="D11" s="35"/>
      <c r="E11" s="35"/>
      <c r="F11" s="35"/>
      <c r="G11" s="134">
        <f t="shared" ref="G11:G16" si="1">F11-E11</f>
        <v>0</v>
      </c>
      <c r="H11" s="135" t="e">
        <f t="shared" si="0"/>
        <v>#DIV/0!</v>
      </c>
    </row>
    <row r="12" spans="1:8" ht="27.75" customHeight="1">
      <c r="A12" s="37" t="s">
        <v>42</v>
      </c>
      <c r="B12" s="34">
        <v>2030</v>
      </c>
      <c r="C12" s="35" t="s">
        <v>116</v>
      </c>
      <c r="D12" s="35" t="s">
        <v>116</v>
      </c>
      <c r="E12" s="35" t="s">
        <v>116</v>
      </c>
      <c r="F12" s="35" t="s">
        <v>116</v>
      </c>
      <c r="G12" s="134" t="e">
        <f t="shared" si="1"/>
        <v>#VALUE!</v>
      </c>
      <c r="H12" s="135" t="e">
        <f t="shared" si="0"/>
        <v>#VALUE!</v>
      </c>
    </row>
    <row r="13" spans="1:8" ht="27.75" customHeight="1">
      <c r="A13" s="37" t="s">
        <v>69</v>
      </c>
      <c r="B13" s="34">
        <v>2031</v>
      </c>
      <c r="C13" s="35" t="s">
        <v>116</v>
      </c>
      <c r="D13" s="35" t="s">
        <v>116</v>
      </c>
      <c r="E13" s="35" t="s">
        <v>116</v>
      </c>
      <c r="F13" s="35" t="s">
        <v>116</v>
      </c>
      <c r="G13" s="134" t="e">
        <f t="shared" si="1"/>
        <v>#VALUE!</v>
      </c>
      <c r="H13" s="135" t="e">
        <f t="shared" si="0"/>
        <v>#VALUE!</v>
      </c>
    </row>
    <row r="14" spans="1:8" ht="27.75" customHeight="1">
      <c r="A14" s="37" t="s">
        <v>13</v>
      </c>
      <c r="B14" s="34">
        <v>2040</v>
      </c>
      <c r="C14" s="35" t="s">
        <v>116</v>
      </c>
      <c r="D14" s="35" t="s">
        <v>116</v>
      </c>
      <c r="E14" s="35" t="s">
        <v>116</v>
      </c>
      <c r="F14" s="35" t="s">
        <v>116</v>
      </c>
      <c r="G14" s="134" t="e">
        <f t="shared" si="1"/>
        <v>#VALUE!</v>
      </c>
      <c r="H14" s="135" t="e">
        <f t="shared" si="0"/>
        <v>#VALUE!</v>
      </c>
    </row>
    <row r="15" spans="1:8" ht="27.75" customHeight="1">
      <c r="A15" s="37" t="s">
        <v>62</v>
      </c>
      <c r="B15" s="34">
        <v>2050</v>
      </c>
      <c r="C15" s="35" t="s">
        <v>116</v>
      </c>
      <c r="D15" s="35" t="s">
        <v>116</v>
      </c>
      <c r="E15" s="35" t="s">
        <v>116</v>
      </c>
      <c r="F15" s="35" t="s">
        <v>116</v>
      </c>
      <c r="G15" s="134" t="e">
        <f t="shared" si="1"/>
        <v>#VALUE!</v>
      </c>
      <c r="H15" s="135" t="e">
        <f t="shared" si="0"/>
        <v>#VALUE!</v>
      </c>
    </row>
    <row r="16" spans="1:8" ht="31.5" customHeight="1">
      <c r="A16" s="37" t="s">
        <v>63</v>
      </c>
      <c r="B16" s="34">
        <v>2060</v>
      </c>
      <c r="C16" s="35" t="s">
        <v>116</v>
      </c>
      <c r="D16" s="35" t="s">
        <v>116</v>
      </c>
      <c r="E16" s="35" t="s">
        <v>116</v>
      </c>
      <c r="F16" s="35" t="s">
        <v>116</v>
      </c>
      <c r="G16" s="134" t="e">
        <f t="shared" si="1"/>
        <v>#VALUE!</v>
      </c>
      <c r="H16" s="135" t="e">
        <f t="shared" si="0"/>
        <v>#VALUE!</v>
      </c>
    </row>
    <row r="17" spans="1:8" ht="45.75" customHeight="1">
      <c r="A17" s="29" t="s">
        <v>37</v>
      </c>
      <c r="B17" s="30">
        <v>2070</v>
      </c>
      <c r="C17" s="272">
        <f>SUM(C8,C9,C11,C12,C14,C15,C16)+'I. Фін результат'!C79+1</f>
        <v>-385</v>
      </c>
      <c r="D17" s="219">
        <f>SUM(D8,D9,D11,D12,D14,D15,D16)+'I. Фін результат'!D79</f>
        <v>-376</v>
      </c>
      <c r="E17" s="31">
        <f>SUM(E8,E9,E11,E12,E14,E15,E16)+'I. Фін результат'!E79</f>
        <v>-375</v>
      </c>
      <c r="F17" s="219">
        <f>SUM(F8,F9,F11,F12,F14,F15,F16)+'I. Фін результат'!F79</f>
        <v>-376</v>
      </c>
      <c r="G17" s="225" t="s">
        <v>16</v>
      </c>
      <c r="H17" s="32" t="s">
        <v>16</v>
      </c>
    </row>
    <row r="18" spans="1:8" ht="30.75" customHeight="1">
      <c r="A18" s="284" t="s">
        <v>174</v>
      </c>
      <c r="B18" s="284"/>
      <c r="C18" s="284"/>
      <c r="D18" s="284"/>
      <c r="E18" s="284"/>
      <c r="F18" s="284"/>
      <c r="G18" s="284"/>
      <c r="H18" s="284"/>
    </row>
    <row r="19" spans="1:8" ht="44.25" customHeight="1">
      <c r="A19" s="29" t="s">
        <v>175</v>
      </c>
      <c r="B19" s="30">
        <v>2110</v>
      </c>
      <c r="C19" s="31">
        <f>SUM(C20:C26)</f>
        <v>624</v>
      </c>
      <c r="D19" s="31">
        <f>SUM(D20:D26)</f>
        <v>668</v>
      </c>
      <c r="E19" s="31">
        <f>SUM(E20:E26)</f>
        <v>660</v>
      </c>
      <c r="F19" s="31">
        <f>SUM(F20:F26)</f>
        <v>668</v>
      </c>
      <c r="G19" s="31">
        <f>F19-E19</f>
        <v>8</v>
      </c>
      <c r="H19" s="32">
        <f t="shared" si="0"/>
        <v>101.21212121212122</v>
      </c>
    </row>
    <row r="20" spans="1:8" ht="27.75" customHeight="1">
      <c r="A20" s="37" t="s">
        <v>140</v>
      </c>
      <c r="B20" s="34">
        <v>2111</v>
      </c>
      <c r="C20" s="35">
        <v>547</v>
      </c>
      <c r="D20" s="35">
        <v>603</v>
      </c>
      <c r="E20" s="35">
        <v>586</v>
      </c>
      <c r="F20" s="35">
        <v>603</v>
      </c>
      <c r="G20" s="35">
        <f>F20-E20</f>
        <v>17</v>
      </c>
      <c r="H20" s="36">
        <f t="shared" si="0"/>
        <v>102.901023890785</v>
      </c>
    </row>
    <row r="21" spans="1:8" ht="27.75" customHeight="1">
      <c r="A21" s="37" t="s">
        <v>141</v>
      </c>
      <c r="B21" s="34">
        <v>2112</v>
      </c>
      <c r="C21" s="35" t="s">
        <v>116</v>
      </c>
      <c r="D21" s="35" t="s">
        <v>116</v>
      </c>
      <c r="E21" s="35" t="s">
        <v>116</v>
      </c>
      <c r="F21" s="35" t="s">
        <v>116</v>
      </c>
      <c r="G21" s="134" t="e">
        <f>F21-E21</f>
        <v>#VALUE!</v>
      </c>
      <c r="H21" s="135" t="e">
        <f t="shared" si="0"/>
        <v>#VALUE!</v>
      </c>
    </row>
    <row r="22" spans="1:8" ht="25.5" customHeight="1">
      <c r="A22" s="37" t="s">
        <v>51</v>
      </c>
      <c r="B22" s="34">
        <v>2113</v>
      </c>
      <c r="C22" s="35"/>
      <c r="D22" s="35"/>
      <c r="E22" s="35"/>
      <c r="F22" s="35"/>
      <c r="G22" s="134">
        <f>F22-E22</f>
        <v>0</v>
      </c>
      <c r="H22" s="135" t="e">
        <f t="shared" si="0"/>
        <v>#DIV/0!</v>
      </c>
    </row>
    <row r="23" spans="1:8" ht="25.5" customHeight="1">
      <c r="A23" s="37" t="s">
        <v>55</v>
      </c>
      <c r="B23" s="34">
        <v>2114</v>
      </c>
      <c r="C23" s="35"/>
      <c r="D23" s="35"/>
      <c r="E23" s="35"/>
      <c r="F23" s="35"/>
      <c r="G23" s="134">
        <f t="shared" ref="G23:G43" si="2">F23-E23</f>
        <v>0</v>
      </c>
      <c r="H23" s="135" t="e">
        <f t="shared" si="0"/>
        <v>#DIV/0!</v>
      </c>
    </row>
    <row r="24" spans="1:8" ht="25.5" customHeight="1">
      <c r="A24" s="37" t="s">
        <v>150</v>
      </c>
      <c r="B24" s="34">
        <v>2115</v>
      </c>
      <c r="C24" s="35"/>
      <c r="D24" s="35"/>
      <c r="E24" s="35"/>
      <c r="F24" s="35"/>
      <c r="G24" s="134">
        <f t="shared" si="2"/>
        <v>0</v>
      </c>
      <c r="H24" s="135" t="e">
        <f t="shared" si="0"/>
        <v>#DIV/0!</v>
      </c>
    </row>
    <row r="25" spans="1:8" ht="25.5" customHeight="1">
      <c r="A25" s="37" t="s">
        <v>180</v>
      </c>
      <c r="B25" s="34">
        <v>2116</v>
      </c>
      <c r="C25" s="35">
        <v>77</v>
      </c>
      <c r="D25" s="35">
        <v>65</v>
      </c>
      <c r="E25" s="35">
        <v>74</v>
      </c>
      <c r="F25" s="35">
        <v>65</v>
      </c>
      <c r="G25" s="35">
        <f t="shared" si="2"/>
        <v>-9</v>
      </c>
      <c r="H25" s="36">
        <f t="shared" si="0"/>
        <v>87.837837837837839</v>
      </c>
    </row>
    <row r="26" spans="1:8" ht="29.25" customHeight="1">
      <c r="A26" s="37" t="s">
        <v>142</v>
      </c>
      <c r="B26" s="34">
        <v>2117</v>
      </c>
      <c r="C26" s="35"/>
      <c r="D26" s="35"/>
      <c r="E26" s="35"/>
      <c r="F26" s="35"/>
      <c r="G26" s="35">
        <f t="shared" si="2"/>
        <v>0</v>
      </c>
      <c r="H26" s="135" t="e">
        <f t="shared" si="0"/>
        <v>#DIV/0!</v>
      </c>
    </row>
    <row r="27" spans="1:8" ht="44.25" customHeight="1">
      <c r="A27" s="29" t="s">
        <v>181</v>
      </c>
      <c r="B27" s="38">
        <v>2120</v>
      </c>
      <c r="C27" s="31">
        <f>SUM(C28:C35)</f>
        <v>924</v>
      </c>
      <c r="D27" s="31">
        <f>SUM(D28:D35)</f>
        <v>778</v>
      </c>
      <c r="E27" s="31">
        <f>SUM(E28:E35)</f>
        <v>886</v>
      </c>
      <c r="F27" s="31">
        <f>SUM(F28:F35)</f>
        <v>778</v>
      </c>
      <c r="G27" s="31">
        <f>SUM(G28:G35)</f>
        <v>-108</v>
      </c>
      <c r="H27" s="32">
        <f t="shared" si="0"/>
        <v>87.810383747178335</v>
      </c>
    </row>
    <row r="28" spans="1:8" ht="27" customHeight="1">
      <c r="A28" s="33" t="s">
        <v>127</v>
      </c>
      <c r="B28" s="39">
        <v>2121</v>
      </c>
      <c r="C28" s="35"/>
      <c r="D28" s="35"/>
      <c r="E28" s="35"/>
      <c r="F28" s="35"/>
      <c r="G28" s="35"/>
      <c r="H28" s="135" t="e">
        <f t="shared" si="0"/>
        <v>#DIV/0!</v>
      </c>
    </row>
    <row r="29" spans="1:8" ht="25.5" customHeight="1">
      <c r="A29" s="37" t="s">
        <v>50</v>
      </c>
      <c r="B29" s="34">
        <v>2122</v>
      </c>
      <c r="C29" s="35">
        <v>923</v>
      </c>
      <c r="D29" s="35">
        <v>776</v>
      </c>
      <c r="E29" s="35">
        <v>885</v>
      </c>
      <c r="F29" s="35">
        <v>776</v>
      </c>
      <c r="G29" s="35">
        <f t="shared" si="2"/>
        <v>-109</v>
      </c>
      <c r="H29" s="36">
        <f t="shared" si="0"/>
        <v>87.683615819209038</v>
      </c>
    </row>
    <row r="30" spans="1:8" ht="25.5" customHeight="1">
      <c r="A30" s="37" t="s">
        <v>51</v>
      </c>
      <c r="B30" s="34">
        <v>2123</v>
      </c>
      <c r="C30" s="35"/>
      <c r="D30" s="35"/>
      <c r="E30" s="35"/>
      <c r="F30" s="35"/>
      <c r="G30" s="35"/>
      <c r="H30" s="135" t="e">
        <f t="shared" si="0"/>
        <v>#DIV/0!</v>
      </c>
    </row>
    <row r="31" spans="1:8" ht="25.5" customHeight="1">
      <c r="A31" s="37" t="s">
        <v>143</v>
      </c>
      <c r="B31" s="34">
        <v>2124</v>
      </c>
      <c r="C31" s="35">
        <v>1</v>
      </c>
      <c r="D31" s="35">
        <v>1</v>
      </c>
      <c r="E31" s="35">
        <v>1</v>
      </c>
      <c r="F31" s="35">
        <v>1</v>
      </c>
      <c r="G31" s="35">
        <f t="shared" si="2"/>
        <v>0</v>
      </c>
      <c r="H31" s="36">
        <f t="shared" si="0"/>
        <v>100</v>
      </c>
    </row>
    <row r="32" spans="1:8" ht="25.5" customHeight="1">
      <c r="A32" s="37" t="s">
        <v>144</v>
      </c>
      <c r="B32" s="34">
        <v>2125</v>
      </c>
      <c r="C32" s="35"/>
      <c r="D32" s="35"/>
      <c r="E32" s="35"/>
      <c r="F32" s="35"/>
      <c r="G32" s="35"/>
      <c r="H32" s="135" t="e">
        <f t="shared" si="0"/>
        <v>#DIV/0!</v>
      </c>
    </row>
    <row r="33" spans="1:10" ht="58.5" customHeight="1">
      <c r="A33" s="37" t="s">
        <v>211</v>
      </c>
      <c r="B33" s="34">
        <v>2126</v>
      </c>
      <c r="C33" s="35"/>
      <c r="D33" s="35">
        <v>1</v>
      </c>
      <c r="E33" s="35"/>
      <c r="F33" s="35">
        <v>1</v>
      </c>
      <c r="G33" s="35">
        <f t="shared" si="2"/>
        <v>1</v>
      </c>
      <c r="H33" s="135" t="e">
        <f t="shared" si="0"/>
        <v>#DIV/0!</v>
      </c>
    </row>
    <row r="34" spans="1:10" ht="25.5" customHeight="1">
      <c r="A34" s="37" t="s">
        <v>150</v>
      </c>
      <c r="B34" s="34">
        <v>2127</v>
      </c>
      <c r="C34" s="35"/>
      <c r="D34" s="35"/>
      <c r="E34" s="35"/>
      <c r="F34" s="35"/>
      <c r="G34" s="35"/>
      <c r="H34" s="135" t="e">
        <f t="shared" si="0"/>
        <v>#DIV/0!</v>
      </c>
    </row>
    <row r="35" spans="1:10" ht="25.5" customHeight="1">
      <c r="A35" s="37" t="s">
        <v>142</v>
      </c>
      <c r="B35" s="34">
        <v>2128</v>
      </c>
      <c r="C35" s="35"/>
      <c r="D35" s="35"/>
      <c r="E35" s="35"/>
      <c r="F35" s="35"/>
      <c r="G35" s="35">
        <f t="shared" si="2"/>
        <v>0</v>
      </c>
      <c r="H35" s="135" t="e">
        <f t="shared" si="0"/>
        <v>#DIV/0!</v>
      </c>
    </row>
    <row r="36" spans="1:10" ht="34.5" customHeight="1">
      <c r="A36" s="29" t="s">
        <v>192</v>
      </c>
      <c r="B36" s="38">
        <v>2130</v>
      </c>
      <c r="C36" s="31">
        <f>SUM(C37:C39)</f>
        <v>1110</v>
      </c>
      <c r="D36" s="31">
        <f>SUM(D37:D39)</f>
        <v>938</v>
      </c>
      <c r="E36" s="31">
        <f>SUM(E37:E39)</f>
        <v>1082</v>
      </c>
      <c r="F36" s="31">
        <f>SUM(F37:F39)</f>
        <v>938</v>
      </c>
      <c r="G36" s="31">
        <f t="shared" si="2"/>
        <v>-144</v>
      </c>
      <c r="H36" s="32">
        <f t="shared" si="0"/>
        <v>86.691312384473193</v>
      </c>
    </row>
    <row r="37" spans="1:10" ht="25.5" customHeight="1">
      <c r="A37" s="37" t="s">
        <v>145</v>
      </c>
      <c r="B37" s="34">
        <v>2131</v>
      </c>
      <c r="C37" s="35"/>
      <c r="D37" s="35"/>
      <c r="E37" s="35"/>
      <c r="F37" s="35"/>
      <c r="G37" s="35">
        <f t="shared" si="2"/>
        <v>0</v>
      </c>
      <c r="H37" s="135" t="e">
        <f t="shared" si="0"/>
        <v>#DIV/0!</v>
      </c>
    </row>
    <row r="38" spans="1:10" ht="25.5" customHeight="1">
      <c r="A38" s="37" t="s">
        <v>146</v>
      </c>
      <c r="B38" s="34">
        <v>2132</v>
      </c>
      <c r="C38" s="35">
        <v>1110</v>
      </c>
      <c r="D38" s="35">
        <v>938</v>
      </c>
      <c r="E38" s="35">
        <v>1082</v>
      </c>
      <c r="F38" s="35">
        <v>938</v>
      </c>
      <c r="G38" s="35">
        <f t="shared" si="2"/>
        <v>-144</v>
      </c>
      <c r="H38" s="36">
        <f t="shared" si="0"/>
        <v>86.691312384473193</v>
      </c>
    </row>
    <row r="39" spans="1:10" ht="25.5" customHeight="1">
      <c r="A39" s="37" t="s">
        <v>147</v>
      </c>
      <c r="B39" s="34">
        <v>2133</v>
      </c>
      <c r="C39" s="35"/>
      <c r="D39" s="35"/>
      <c r="E39" s="35"/>
      <c r="F39" s="35"/>
      <c r="G39" s="35"/>
      <c r="H39" s="135" t="e">
        <f t="shared" si="0"/>
        <v>#DIV/0!</v>
      </c>
    </row>
    <row r="40" spans="1:10" ht="29.25" customHeight="1">
      <c r="A40" s="29" t="s">
        <v>148</v>
      </c>
      <c r="B40" s="38">
        <v>2140</v>
      </c>
      <c r="C40" s="31">
        <f>SUM(C41:C42)</f>
        <v>0</v>
      </c>
      <c r="D40" s="31">
        <f>SUM(D41:D42)</f>
        <v>0</v>
      </c>
      <c r="E40" s="31">
        <f>SUM(E41:E42)</f>
        <v>0</v>
      </c>
      <c r="F40" s="31">
        <f>SUM(F41:F42)</f>
        <v>0</v>
      </c>
      <c r="G40" s="31"/>
      <c r="H40" s="136" t="e">
        <f t="shared" si="0"/>
        <v>#DIV/0!</v>
      </c>
    </row>
    <row r="41" spans="1:10" ht="48" customHeight="1">
      <c r="A41" s="33" t="s">
        <v>70</v>
      </c>
      <c r="B41" s="39">
        <v>2141</v>
      </c>
      <c r="C41" s="35"/>
      <c r="D41" s="35"/>
      <c r="E41" s="35"/>
      <c r="F41" s="35"/>
      <c r="G41" s="35"/>
      <c r="H41" s="135" t="e">
        <f t="shared" si="0"/>
        <v>#DIV/0!</v>
      </c>
    </row>
    <row r="42" spans="1:10" ht="32.25" customHeight="1">
      <c r="A42" s="37" t="s">
        <v>213</v>
      </c>
      <c r="B42" s="34">
        <v>2142</v>
      </c>
      <c r="C42" s="35"/>
      <c r="D42" s="35"/>
      <c r="E42" s="35"/>
      <c r="F42" s="35"/>
      <c r="G42" s="35">
        <f t="shared" si="2"/>
        <v>0</v>
      </c>
      <c r="H42" s="135" t="e">
        <f t="shared" si="0"/>
        <v>#DIV/0!</v>
      </c>
    </row>
    <row r="43" spans="1:10" ht="34.5" customHeight="1">
      <c r="A43" s="29" t="s">
        <v>167</v>
      </c>
      <c r="B43" s="38">
        <v>2200</v>
      </c>
      <c r="C43" s="31">
        <f>SUM(C19,C27,C36,C40)</f>
        <v>2658</v>
      </c>
      <c r="D43" s="31">
        <f>SUM(D19,D27,D36,D40)</f>
        <v>2384</v>
      </c>
      <c r="E43" s="31">
        <f>SUM(E19,E27,E36,E40)</f>
        <v>2628</v>
      </c>
      <c r="F43" s="31">
        <f>SUM(F19,F27,F36,F40)</f>
        <v>2384</v>
      </c>
      <c r="G43" s="31">
        <f t="shared" si="2"/>
        <v>-244</v>
      </c>
      <c r="H43" s="32">
        <f>(F43/E43)*100</f>
        <v>90.715372907153721</v>
      </c>
    </row>
    <row r="44" spans="1:10" s="179" customFormat="1" ht="34.5" customHeight="1">
      <c r="A44" s="40"/>
      <c r="B44" s="41"/>
      <c r="C44" s="41"/>
      <c r="D44" s="41"/>
      <c r="E44" s="41"/>
      <c r="F44" s="41"/>
      <c r="G44" s="41"/>
      <c r="H44" s="41"/>
    </row>
    <row r="45" spans="1:10" s="179" customFormat="1">
      <c r="A45" s="40"/>
      <c r="B45" s="41"/>
      <c r="C45" s="41"/>
      <c r="D45" s="41"/>
      <c r="E45" s="41"/>
      <c r="F45" s="41"/>
      <c r="G45" s="41"/>
      <c r="H45" s="41"/>
    </row>
    <row r="46" spans="1:10" s="179" customFormat="1">
      <c r="A46" s="125" t="s">
        <v>257</v>
      </c>
      <c r="B46" s="92"/>
      <c r="C46" s="290" t="s">
        <v>258</v>
      </c>
      <c r="D46" s="290"/>
      <c r="E46" s="165"/>
      <c r="F46" s="126" t="s">
        <v>340</v>
      </c>
      <c r="G46" s="99"/>
      <c r="H46" s="24"/>
      <c r="I46" s="24"/>
    </row>
    <row r="47" spans="1:10" s="143" customFormat="1" ht="15" customHeight="1">
      <c r="A47" s="164" t="s">
        <v>178</v>
      </c>
      <c r="B47" s="142"/>
      <c r="C47" s="285" t="s">
        <v>46</v>
      </c>
      <c r="D47" s="285"/>
      <c r="E47" s="164"/>
      <c r="F47" s="164" t="s">
        <v>260</v>
      </c>
      <c r="G47" s="142"/>
    </row>
    <row r="48" spans="1:10" s="41" customFormat="1">
      <c r="A48" s="42"/>
      <c r="I48" s="176"/>
      <c r="J48" s="176"/>
    </row>
    <row r="49" spans="1:10" s="41" customFormat="1">
      <c r="A49" s="42"/>
      <c r="I49" s="176"/>
      <c r="J49" s="176"/>
    </row>
    <row r="50" spans="1:10" s="41" customFormat="1">
      <c r="A50" s="42"/>
      <c r="I50" s="176"/>
      <c r="J50" s="176"/>
    </row>
    <row r="51" spans="1:10" s="41" customFormat="1">
      <c r="A51" s="42"/>
      <c r="I51" s="176"/>
      <c r="J51" s="176"/>
    </row>
    <row r="52" spans="1:10" s="41" customFormat="1">
      <c r="A52" s="42"/>
      <c r="I52" s="176"/>
      <c r="J52" s="176"/>
    </row>
    <row r="53" spans="1:10" s="41" customFormat="1">
      <c r="A53" s="42"/>
      <c r="I53" s="176"/>
      <c r="J53" s="176"/>
    </row>
    <row r="54" spans="1:10" s="41" customFormat="1">
      <c r="A54" s="42"/>
      <c r="I54" s="176"/>
      <c r="J54" s="176"/>
    </row>
    <row r="55" spans="1:10" s="41" customFormat="1">
      <c r="A55" s="42"/>
      <c r="I55" s="176"/>
      <c r="J55" s="176"/>
    </row>
    <row r="56" spans="1:10" s="41" customFormat="1">
      <c r="A56" s="42"/>
      <c r="I56" s="176"/>
      <c r="J56" s="176"/>
    </row>
    <row r="57" spans="1:10" s="41" customFormat="1">
      <c r="A57" s="42"/>
      <c r="I57" s="176"/>
      <c r="J57" s="176"/>
    </row>
    <row r="58" spans="1:10" s="41" customFormat="1">
      <c r="A58" s="42"/>
      <c r="I58" s="176"/>
      <c r="J58" s="176"/>
    </row>
    <row r="59" spans="1:10" s="41" customFormat="1">
      <c r="A59" s="42"/>
      <c r="I59" s="176"/>
      <c r="J59" s="176"/>
    </row>
    <row r="60" spans="1:10" s="41" customFormat="1">
      <c r="A60" s="42"/>
      <c r="I60" s="176"/>
      <c r="J60" s="176"/>
    </row>
    <row r="61" spans="1:10" s="41" customFormat="1">
      <c r="A61" s="42"/>
      <c r="I61" s="176"/>
      <c r="J61" s="176"/>
    </row>
    <row r="62" spans="1:10" s="41" customFormat="1">
      <c r="A62" s="42"/>
      <c r="I62" s="176"/>
      <c r="J62" s="176"/>
    </row>
    <row r="63" spans="1:10" s="41" customFormat="1">
      <c r="A63" s="42"/>
      <c r="I63" s="176"/>
      <c r="J63" s="176"/>
    </row>
    <row r="64" spans="1:10" s="41" customFormat="1">
      <c r="A64" s="42"/>
      <c r="I64" s="176"/>
      <c r="J64" s="176"/>
    </row>
    <row r="65" spans="1:10" s="41" customFormat="1">
      <c r="A65" s="42"/>
      <c r="I65" s="176"/>
      <c r="J65" s="176"/>
    </row>
    <row r="66" spans="1:10" s="41" customFormat="1">
      <c r="A66" s="42"/>
      <c r="I66" s="176"/>
      <c r="J66" s="176"/>
    </row>
    <row r="67" spans="1:10" s="41" customFormat="1">
      <c r="A67" s="42"/>
      <c r="I67" s="176"/>
      <c r="J67" s="176"/>
    </row>
    <row r="68" spans="1:10" s="41" customFormat="1">
      <c r="A68" s="42"/>
      <c r="I68" s="176"/>
      <c r="J68" s="176"/>
    </row>
    <row r="69" spans="1:10" s="41" customFormat="1">
      <c r="A69" s="42"/>
      <c r="I69" s="176"/>
      <c r="J69" s="176"/>
    </row>
    <row r="70" spans="1:10" s="41" customFormat="1">
      <c r="A70" s="42"/>
      <c r="I70" s="176"/>
      <c r="J70" s="176"/>
    </row>
    <row r="71" spans="1:10" s="41" customFormat="1">
      <c r="A71" s="42"/>
      <c r="I71" s="176"/>
      <c r="J71" s="176"/>
    </row>
    <row r="72" spans="1:10" s="41" customFormat="1">
      <c r="A72" s="42"/>
      <c r="I72" s="176"/>
      <c r="J72" s="176"/>
    </row>
    <row r="73" spans="1:10" s="41" customFormat="1">
      <c r="A73" s="42"/>
      <c r="I73" s="176"/>
      <c r="J73" s="176"/>
    </row>
    <row r="74" spans="1:10" s="41" customFormat="1">
      <c r="A74" s="42"/>
      <c r="I74" s="176"/>
      <c r="J74" s="176"/>
    </row>
    <row r="75" spans="1:10" s="41" customFormat="1">
      <c r="A75" s="42"/>
      <c r="I75" s="176"/>
      <c r="J75" s="176"/>
    </row>
    <row r="76" spans="1:10" s="41" customFormat="1">
      <c r="A76" s="42"/>
      <c r="I76" s="176"/>
      <c r="J76" s="176"/>
    </row>
    <row r="77" spans="1:10" s="41" customFormat="1">
      <c r="A77" s="42"/>
      <c r="I77" s="176"/>
      <c r="J77" s="176"/>
    </row>
    <row r="78" spans="1:10" s="41" customFormat="1">
      <c r="A78" s="42"/>
      <c r="I78" s="176"/>
      <c r="J78" s="176"/>
    </row>
    <row r="79" spans="1:10" s="41" customFormat="1">
      <c r="A79" s="42"/>
      <c r="I79" s="176"/>
      <c r="J79" s="176"/>
    </row>
    <row r="80" spans="1:10" s="41" customFormat="1">
      <c r="A80" s="42"/>
      <c r="I80" s="176"/>
      <c r="J80" s="176"/>
    </row>
    <row r="81" spans="1:10" s="41" customFormat="1">
      <c r="A81" s="42"/>
      <c r="I81" s="176"/>
      <c r="J81" s="176"/>
    </row>
    <row r="82" spans="1:10" s="41" customFormat="1">
      <c r="A82" s="42"/>
      <c r="I82" s="176"/>
      <c r="J82" s="176"/>
    </row>
    <row r="83" spans="1:10" s="41" customFormat="1">
      <c r="A83" s="42"/>
      <c r="I83" s="176"/>
      <c r="J83" s="176"/>
    </row>
    <row r="84" spans="1:10" s="41" customFormat="1">
      <c r="A84" s="42"/>
      <c r="I84" s="176"/>
      <c r="J84" s="176"/>
    </row>
    <row r="85" spans="1:10" s="41" customFormat="1">
      <c r="A85" s="42"/>
      <c r="I85" s="176"/>
      <c r="J85" s="176"/>
    </row>
    <row r="86" spans="1:10" s="41" customFormat="1">
      <c r="A86" s="42"/>
      <c r="I86" s="176"/>
      <c r="J86" s="176"/>
    </row>
    <row r="87" spans="1:10" s="41" customFormat="1">
      <c r="A87" s="42"/>
      <c r="I87" s="176"/>
      <c r="J87" s="176"/>
    </row>
    <row r="88" spans="1:10" s="41" customFormat="1">
      <c r="A88" s="42"/>
      <c r="I88" s="176"/>
      <c r="J88" s="176"/>
    </row>
    <row r="89" spans="1:10" s="41" customFormat="1">
      <c r="A89" s="42"/>
      <c r="I89" s="176"/>
      <c r="J89" s="176"/>
    </row>
    <row r="90" spans="1:10" s="41" customFormat="1">
      <c r="A90" s="42"/>
      <c r="I90" s="176"/>
      <c r="J90" s="176"/>
    </row>
    <row r="91" spans="1:10" s="41" customFormat="1">
      <c r="A91" s="42"/>
      <c r="I91" s="176"/>
      <c r="J91" s="176"/>
    </row>
    <row r="92" spans="1:10" s="41" customFormat="1">
      <c r="A92" s="42"/>
      <c r="I92" s="176"/>
      <c r="J92" s="176"/>
    </row>
    <row r="93" spans="1:10" s="41" customFormat="1">
      <c r="A93" s="42"/>
      <c r="I93" s="176"/>
      <c r="J93" s="176"/>
    </row>
    <row r="94" spans="1:10" s="41" customFormat="1">
      <c r="A94" s="42"/>
      <c r="I94" s="176"/>
      <c r="J94" s="176"/>
    </row>
    <row r="95" spans="1:10" s="41" customFormat="1">
      <c r="A95" s="42"/>
      <c r="I95" s="176"/>
      <c r="J95" s="176"/>
    </row>
    <row r="96" spans="1:10" s="41" customFormat="1">
      <c r="A96" s="42"/>
      <c r="I96" s="176"/>
      <c r="J96" s="176"/>
    </row>
    <row r="97" spans="1:10" s="41" customFormat="1">
      <c r="A97" s="42"/>
      <c r="I97" s="176"/>
      <c r="J97" s="176"/>
    </row>
    <row r="98" spans="1:10" s="41" customFormat="1">
      <c r="A98" s="42"/>
      <c r="I98" s="176"/>
      <c r="J98" s="176"/>
    </row>
    <row r="99" spans="1:10" s="41" customFormat="1">
      <c r="A99" s="42"/>
      <c r="I99" s="176"/>
      <c r="J99" s="176"/>
    </row>
    <row r="100" spans="1:10" s="41" customFormat="1">
      <c r="A100" s="42"/>
      <c r="I100" s="176"/>
      <c r="J100" s="176"/>
    </row>
    <row r="101" spans="1:10" s="41" customFormat="1">
      <c r="A101" s="42"/>
      <c r="I101" s="176"/>
      <c r="J101" s="176"/>
    </row>
    <row r="102" spans="1:10" s="41" customFormat="1">
      <c r="A102" s="42"/>
      <c r="I102" s="176"/>
      <c r="J102" s="176"/>
    </row>
    <row r="103" spans="1:10" s="41" customFormat="1">
      <c r="A103" s="42"/>
      <c r="I103" s="176"/>
      <c r="J103" s="176"/>
    </row>
    <row r="104" spans="1:10" s="41" customFormat="1">
      <c r="A104" s="42"/>
      <c r="I104" s="176"/>
      <c r="J104" s="176"/>
    </row>
    <row r="105" spans="1:10" s="41" customFormat="1">
      <c r="A105" s="42"/>
      <c r="I105" s="176"/>
      <c r="J105" s="176"/>
    </row>
    <row r="106" spans="1:10" s="41" customFormat="1">
      <c r="A106" s="42"/>
      <c r="I106" s="176"/>
      <c r="J106" s="176"/>
    </row>
    <row r="107" spans="1:10" s="41" customFormat="1">
      <c r="A107" s="42"/>
      <c r="I107" s="176"/>
      <c r="J107" s="176"/>
    </row>
    <row r="108" spans="1:10" s="41" customFormat="1">
      <c r="A108" s="42"/>
      <c r="I108" s="176"/>
      <c r="J108" s="176"/>
    </row>
    <row r="109" spans="1:10" s="41" customFormat="1">
      <c r="A109" s="42"/>
      <c r="I109" s="176"/>
      <c r="J109" s="176"/>
    </row>
    <row r="110" spans="1:10" s="41" customFormat="1">
      <c r="A110" s="42"/>
      <c r="I110" s="176"/>
      <c r="J110" s="176"/>
    </row>
    <row r="111" spans="1:10" s="41" customFormat="1">
      <c r="A111" s="42"/>
      <c r="I111" s="176"/>
      <c r="J111" s="176"/>
    </row>
    <row r="112" spans="1:10" s="41" customFormat="1">
      <c r="A112" s="42"/>
      <c r="I112" s="176"/>
      <c r="J112" s="176"/>
    </row>
    <row r="113" spans="1:10" s="41" customFormat="1">
      <c r="A113" s="42"/>
      <c r="I113" s="176"/>
      <c r="J113" s="176"/>
    </row>
    <row r="114" spans="1:10" s="41" customFormat="1">
      <c r="A114" s="42"/>
      <c r="I114" s="176"/>
      <c r="J114" s="176"/>
    </row>
    <row r="115" spans="1:10" s="41" customFormat="1">
      <c r="A115" s="42"/>
      <c r="I115" s="176"/>
      <c r="J115" s="176"/>
    </row>
    <row r="116" spans="1:10" s="41" customFormat="1">
      <c r="A116" s="42"/>
      <c r="I116" s="176"/>
      <c r="J116" s="176"/>
    </row>
    <row r="117" spans="1:10" s="41" customFormat="1">
      <c r="A117" s="42"/>
      <c r="I117" s="176"/>
      <c r="J117" s="176"/>
    </row>
    <row r="118" spans="1:10" s="41" customFormat="1">
      <c r="A118" s="42"/>
      <c r="I118" s="176"/>
      <c r="J118" s="176"/>
    </row>
    <row r="119" spans="1:10" s="41" customFormat="1">
      <c r="A119" s="42"/>
      <c r="I119" s="176"/>
      <c r="J119" s="176"/>
    </row>
    <row r="120" spans="1:10" s="41" customFormat="1">
      <c r="A120" s="42"/>
      <c r="I120" s="176"/>
      <c r="J120" s="176"/>
    </row>
    <row r="121" spans="1:10" s="41" customFormat="1">
      <c r="A121" s="42"/>
      <c r="I121" s="176"/>
      <c r="J121" s="176"/>
    </row>
    <row r="122" spans="1:10" s="41" customFormat="1">
      <c r="A122" s="42"/>
      <c r="I122" s="176"/>
      <c r="J122" s="176"/>
    </row>
    <row r="123" spans="1:10" s="41" customFormat="1">
      <c r="A123" s="42"/>
      <c r="I123" s="176"/>
      <c r="J123" s="176"/>
    </row>
    <row r="124" spans="1:10" s="41" customFormat="1">
      <c r="A124" s="42"/>
      <c r="I124" s="176"/>
      <c r="J124" s="176"/>
    </row>
    <row r="125" spans="1:10" s="41" customFormat="1">
      <c r="A125" s="42"/>
      <c r="I125" s="176"/>
      <c r="J125" s="176"/>
    </row>
    <row r="126" spans="1:10" s="41" customFormat="1">
      <c r="A126" s="42"/>
      <c r="I126" s="176"/>
      <c r="J126" s="176"/>
    </row>
    <row r="127" spans="1:10" s="41" customFormat="1">
      <c r="A127" s="42"/>
      <c r="I127" s="176"/>
      <c r="J127" s="176"/>
    </row>
    <row r="128" spans="1:10" s="41" customFormat="1">
      <c r="A128" s="42"/>
      <c r="I128" s="176"/>
      <c r="J128" s="176"/>
    </row>
    <row r="129" spans="1:10" s="41" customFormat="1">
      <c r="A129" s="42"/>
      <c r="I129" s="176"/>
      <c r="J129" s="176"/>
    </row>
    <row r="130" spans="1:10" s="41" customFormat="1">
      <c r="A130" s="42"/>
      <c r="I130" s="176"/>
      <c r="J130" s="176"/>
    </row>
    <row r="131" spans="1:10" s="41" customFormat="1">
      <c r="A131" s="42"/>
      <c r="I131" s="176"/>
      <c r="J131" s="176"/>
    </row>
    <row r="132" spans="1:10" s="41" customFormat="1">
      <c r="A132" s="42"/>
      <c r="I132" s="176"/>
      <c r="J132" s="176"/>
    </row>
    <row r="133" spans="1:10" s="41" customFormat="1">
      <c r="A133" s="42"/>
      <c r="I133" s="176"/>
      <c r="J133" s="176"/>
    </row>
    <row r="134" spans="1:10" s="41" customFormat="1">
      <c r="A134" s="42"/>
      <c r="I134" s="176"/>
      <c r="J134" s="176"/>
    </row>
    <row r="135" spans="1:10" s="41" customFormat="1">
      <c r="A135" s="42"/>
      <c r="I135" s="176"/>
      <c r="J135" s="176"/>
    </row>
    <row r="136" spans="1:10" s="41" customFormat="1">
      <c r="A136" s="42"/>
      <c r="I136" s="176"/>
      <c r="J136" s="176"/>
    </row>
    <row r="137" spans="1:10" s="41" customFormat="1">
      <c r="A137" s="42"/>
      <c r="I137" s="176"/>
      <c r="J137" s="176"/>
    </row>
    <row r="138" spans="1:10" s="41" customFormat="1">
      <c r="A138" s="42"/>
      <c r="I138" s="176"/>
      <c r="J138" s="176"/>
    </row>
    <row r="139" spans="1:10" s="41" customFormat="1">
      <c r="A139" s="42"/>
      <c r="I139" s="176"/>
      <c r="J139" s="176"/>
    </row>
    <row r="140" spans="1:10" s="41" customFormat="1">
      <c r="A140" s="42"/>
      <c r="I140" s="176"/>
      <c r="J140" s="176"/>
    </row>
    <row r="141" spans="1:10" s="41" customFormat="1">
      <c r="A141" s="42"/>
      <c r="I141" s="176"/>
      <c r="J141" s="176"/>
    </row>
    <row r="142" spans="1:10" s="41" customFormat="1">
      <c r="A142" s="42"/>
      <c r="I142" s="176"/>
      <c r="J142" s="176"/>
    </row>
    <row r="143" spans="1:10" s="41" customFormat="1">
      <c r="A143" s="42"/>
      <c r="I143" s="176"/>
      <c r="J143" s="176"/>
    </row>
    <row r="144" spans="1:10" s="41" customFormat="1">
      <c r="A144" s="42"/>
      <c r="I144" s="176"/>
      <c r="J144" s="176"/>
    </row>
    <row r="145" spans="1:10" s="41" customFormat="1">
      <c r="A145" s="42"/>
      <c r="I145" s="176"/>
      <c r="J145" s="176"/>
    </row>
    <row r="146" spans="1:10" s="41" customFormat="1">
      <c r="A146" s="42"/>
      <c r="I146" s="176"/>
      <c r="J146" s="176"/>
    </row>
    <row r="147" spans="1:10" s="41" customFormat="1">
      <c r="A147" s="42"/>
      <c r="I147" s="176"/>
      <c r="J147" s="176"/>
    </row>
    <row r="148" spans="1:10" s="41" customFormat="1">
      <c r="A148" s="42"/>
      <c r="I148" s="176"/>
      <c r="J148" s="176"/>
    </row>
    <row r="149" spans="1:10" s="41" customFormat="1">
      <c r="A149" s="42"/>
      <c r="I149" s="176"/>
      <c r="J149" s="176"/>
    </row>
    <row r="150" spans="1:10" s="41" customFormat="1">
      <c r="A150" s="42"/>
      <c r="I150" s="176"/>
      <c r="J150" s="176"/>
    </row>
    <row r="151" spans="1:10" s="41" customFormat="1">
      <c r="A151" s="42"/>
      <c r="I151" s="176"/>
      <c r="J151" s="176"/>
    </row>
    <row r="152" spans="1:10" s="41" customFormat="1">
      <c r="A152" s="42"/>
      <c r="I152" s="176"/>
      <c r="J152" s="176"/>
    </row>
    <row r="153" spans="1:10" s="41" customFormat="1">
      <c r="A153" s="42"/>
      <c r="I153" s="176"/>
      <c r="J153" s="176"/>
    </row>
    <row r="154" spans="1:10" s="41" customFormat="1">
      <c r="A154" s="42"/>
      <c r="I154" s="176"/>
      <c r="J154" s="176"/>
    </row>
    <row r="155" spans="1:10" s="41" customFormat="1">
      <c r="A155" s="42"/>
      <c r="I155" s="176"/>
      <c r="J155" s="176"/>
    </row>
    <row r="156" spans="1:10" s="41" customFormat="1">
      <c r="A156" s="42"/>
      <c r="I156" s="176"/>
      <c r="J156" s="176"/>
    </row>
    <row r="157" spans="1:10" s="41" customFormat="1">
      <c r="A157" s="42"/>
      <c r="I157" s="176"/>
      <c r="J157" s="176"/>
    </row>
    <row r="158" spans="1:10" s="41" customFormat="1">
      <c r="A158" s="42"/>
      <c r="I158" s="176"/>
      <c r="J158" s="176"/>
    </row>
    <row r="159" spans="1:10" s="41" customFormat="1">
      <c r="A159" s="42"/>
      <c r="I159" s="176"/>
      <c r="J159" s="176"/>
    </row>
    <row r="160" spans="1:10" s="41" customFormat="1">
      <c r="A160" s="42"/>
      <c r="I160" s="176"/>
      <c r="J160" s="176"/>
    </row>
    <row r="161" spans="1:10" s="41" customFormat="1">
      <c r="A161" s="42"/>
      <c r="I161" s="176"/>
      <c r="J161" s="176"/>
    </row>
    <row r="162" spans="1:10" s="41" customFormat="1">
      <c r="A162" s="42"/>
      <c r="I162" s="176"/>
      <c r="J162" s="176"/>
    </row>
    <row r="163" spans="1:10" s="41" customFormat="1">
      <c r="A163" s="42"/>
      <c r="I163" s="176"/>
      <c r="J163" s="176"/>
    </row>
    <row r="164" spans="1:10" s="41" customFormat="1">
      <c r="A164" s="42"/>
      <c r="I164" s="176"/>
      <c r="J164" s="176"/>
    </row>
    <row r="165" spans="1:10" s="41" customFormat="1">
      <c r="A165" s="42"/>
      <c r="I165" s="176"/>
      <c r="J165" s="176"/>
    </row>
    <row r="166" spans="1:10" s="41" customFormat="1">
      <c r="A166" s="42"/>
      <c r="I166" s="176"/>
      <c r="J166" s="176"/>
    </row>
    <row r="167" spans="1:10" s="41" customFormat="1">
      <c r="A167" s="42"/>
      <c r="I167" s="176"/>
      <c r="J167" s="176"/>
    </row>
    <row r="168" spans="1:10" s="41" customFormat="1">
      <c r="A168" s="42"/>
      <c r="I168" s="176"/>
      <c r="J168" s="176"/>
    </row>
    <row r="169" spans="1:10" s="41" customFormat="1">
      <c r="A169" s="42"/>
      <c r="I169" s="176"/>
      <c r="J169" s="176"/>
    </row>
    <row r="170" spans="1:10" s="41" customFormat="1">
      <c r="A170" s="42"/>
      <c r="I170" s="176"/>
      <c r="J170" s="176"/>
    </row>
    <row r="171" spans="1:10" s="41" customFormat="1">
      <c r="A171" s="42"/>
      <c r="I171" s="176"/>
      <c r="J171" s="176"/>
    </row>
    <row r="172" spans="1:10" s="41" customFormat="1">
      <c r="A172" s="42"/>
      <c r="I172" s="176"/>
      <c r="J172" s="176"/>
    </row>
    <row r="173" spans="1:10" s="41" customFormat="1">
      <c r="A173" s="42"/>
      <c r="I173" s="176"/>
      <c r="J173" s="176"/>
    </row>
    <row r="174" spans="1:10" s="41" customFormat="1">
      <c r="A174" s="42"/>
      <c r="I174" s="176"/>
      <c r="J174" s="176"/>
    </row>
    <row r="175" spans="1:10" s="41" customFormat="1">
      <c r="A175" s="42"/>
      <c r="I175" s="176"/>
      <c r="J175" s="176"/>
    </row>
    <row r="176" spans="1:10" s="41" customFormat="1">
      <c r="A176" s="42"/>
      <c r="I176" s="176"/>
      <c r="J176" s="176"/>
    </row>
    <row r="177" spans="1:10" s="41" customFormat="1">
      <c r="A177" s="42"/>
      <c r="I177" s="176"/>
      <c r="J177" s="176"/>
    </row>
    <row r="178" spans="1:10" s="41" customFormat="1">
      <c r="A178" s="42"/>
      <c r="I178" s="176"/>
      <c r="J178" s="176"/>
    </row>
    <row r="179" spans="1:10" s="41" customFormat="1">
      <c r="A179" s="42"/>
      <c r="I179" s="176"/>
      <c r="J179" s="176"/>
    </row>
    <row r="180" spans="1:10" s="41" customFormat="1">
      <c r="A180" s="42"/>
      <c r="I180" s="176"/>
      <c r="J180" s="176"/>
    </row>
    <row r="181" spans="1:10" s="41" customFormat="1">
      <c r="A181" s="42"/>
      <c r="I181" s="176"/>
      <c r="J181" s="176"/>
    </row>
    <row r="182" spans="1:10" s="41" customFormat="1">
      <c r="A182" s="42"/>
      <c r="I182" s="176"/>
      <c r="J182" s="176"/>
    </row>
    <row r="183" spans="1:10" s="41" customFormat="1">
      <c r="A183" s="42"/>
      <c r="I183" s="176"/>
      <c r="J183" s="176"/>
    </row>
    <row r="184" spans="1:10" s="41" customFormat="1">
      <c r="A184" s="42"/>
      <c r="I184" s="176"/>
      <c r="J184" s="176"/>
    </row>
    <row r="185" spans="1:10" s="41" customFormat="1">
      <c r="A185" s="42"/>
      <c r="I185" s="176"/>
      <c r="J185" s="176"/>
    </row>
    <row r="186" spans="1:10" s="41" customFormat="1">
      <c r="A186" s="42"/>
      <c r="I186" s="176"/>
      <c r="J186" s="176"/>
    </row>
    <row r="187" spans="1:10" s="41" customFormat="1">
      <c r="A187" s="42"/>
      <c r="I187" s="176"/>
      <c r="J187" s="176"/>
    </row>
    <row r="188" spans="1:10" s="41" customFormat="1">
      <c r="A188" s="42"/>
      <c r="I188" s="176"/>
      <c r="J188" s="176"/>
    </row>
    <row r="189" spans="1:10" s="41" customFormat="1">
      <c r="A189" s="42"/>
      <c r="I189" s="176"/>
      <c r="J189" s="176"/>
    </row>
    <row r="190" spans="1:10" s="41" customFormat="1">
      <c r="A190" s="42"/>
      <c r="I190" s="176"/>
      <c r="J190" s="176"/>
    </row>
    <row r="191" spans="1:10" s="41" customFormat="1">
      <c r="A191" s="42"/>
      <c r="I191" s="176"/>
      <c r="J191" s="176"/>
    </row>
    <row r="192" spans="1:10" s="41" customFormat="1">
      <c r="A192" s="42"/>
      <c r="I192" s="176"/>
      <c r="J192" s="176"/>
    </row>
  </sheetData>
  <mergeCells count="10">
    <mergeCell ref="A2:H2"/>
    <mergeCell ref="A7:H7"/>
    <mergeCell ref="A18:H18"/>
    <mergeCell ref="C47:D47"/>
    <mergeCell ref="A3:H3"/>
    <mergeCell ref="A4:A5"/>
    <mergeCell ref="B4:B5"/>
    <mergeCell ref="C4:D4"/>
    <mergeCell ref="E4:H4"/>
    <mergeCell ref="C46:D46"/>
  </mergeCells>
  <phoneticPr fontId="4" type="noConversion"/>
  <pageMargins left="0.59055118110236227" right="0.59055118110236227" top="0.98425196850393704" bottom="0.59055118110236227" header="0.19685039370078741" footer="0.11811023622047245"/>
  <pageSetup paperSize="9" scale="63" fitToHeight="2" orientation="landscape" verticalDpi="300" r:id="rId1"/>
  <headerFooter alignWithMargins="0"/>
  <ignoredErrors>
    <ignoredError sqref="G11:H16 G21 H35:H36 H37:H42 H19:H27 H29 H9 H10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</sheetPr>
  <dimension ref="A1:I184"/>
  <sheetViews>
    <sheetView view="pageBreakPreview" zoomScale="55" zoomScaleNormal="75" zoomScaleSheetLayoutView="55" workbookViewId="0">
      <selection activeCell="F18" sqref="F18"/>
    </sheetView>
  </sheetViews>
  <sheetFormatPr defaultRowHeight="18.75"/>
  <cols>
    <col min="1" max="1" width="80.85546875" style="1" customWidth="1"/>
    <col min="2" max="2" width="18.28515625" style="115" customWidth="1"/>
    <col min="3" max="4" width="23.7109375" style="115" customWidth="1"/>
    <col min="5" max="6" width="21.140625" style="115" customWidth="1"/>
    <col min="7" max="8" width="20.5703125" style="115" customWidth="1"/>
    <col min="9" max="9" width="9.5703125" style="1" customWidth="1"/>
    <col min="10" max="10" width="9.85546875" style="1" customWidth="1"/>
    <col min="11" max="16384" width="9.140625" style="1"/>
  </cols>
  <sheetData>
    <row r="1" spans="1:8" ht="20.25">
      <c r="H1" s="180" t="s">
        <v>171</v>
      </c>
    </row>
    <row r="2" spans="1:8" ht="39" customHeight="1">
      <c r="A2" s="293" t="s">
        <v>82</v>
      </c>
      <c r="B2" s="293"/>
      <c r="C2" s="293"/>
      <c r="D2" s="293"/>
      <c r="E2" s="293"/>
      <c r="F2" s="293"/>
      <c r="G2" s="293"/>
      <c r="H2" s="293"/>
    </row>
    <row r="3" spans="1:8" ht="30" customHeight="1">
      <c r="A3" s="295" t="s">
        <v>160</v>
      </c>
      <c r="B3" s="295"/>
      <c r="C3" s="295"/>
      <c r="D3" s="295"/>
      <c r="E3" s="295"/>
      <c r="F3" s="295"/>
      <c r="G3" s="295"/>
      <c r="H3" s="295"/>
    </row>
    <row r="4" spans="1:8" ht="58.5" customHeight="1">
      <c r="A4" s="291" t="s">
        <v>100</v>
      </c>
      <c r="B4" s="294" t="s">
        <v>7</v>
      </c>
      <c r="C4" s="277" t="s">
        <v>162</v>
      </c>
      <c r="D4" s="277"/>
      <c r="E4" s="296" t="s">
        <v>339</v>
      </c>
      <c r="F4" s="296"/>
      <c r="G4" s="296"/>
      <c r="H4" s="296"/>
    </row>
    <row r="5" spans="1:8" ht="68.25" customHeight="1">
      <c r="A5" s="292"/>
      <c r="B5" s="294"/>
      <c r="C5" s="169" t="s">
        <v>337</v>
      </c>
      <c r="D5" s="169" t="s">
        <v>338</v>
      </c>
      <c r="E5" s="169" t="s">
        <v>94</v>
      </c>
      <c r="F5" s="169" t="s">
        <v>90</v>
      </c>
      <c r="G5" s="172" t="s">
        <v>97</v>
      </c>
      <c r="H5" s="172" t="s">
        <v>98</v>
      </c>
    </row>
    <row r="6" spans="1:8" ht="33.75" customHeight="1">
      <c r="A6" s="7">
        <v>1</v>
      </c>
      <c r="B6" s="181">
        <v>2</v>
      </c>
      <c r="C6" s="7">
        <v>3</v>
      </c>
      <c r="D6" s="181">
        <v>4</v>
      </c>
      <c r="E6" s="7">
        <v>5</v>
      </c>
      <c r="F6" s="181">
        <v>6</v>
      </c>
      <c r="G6" s="7">
        <v>7</v>
      </c>
      <c r="H6" s="181">
        <v>8</v>
      </c>
    </row>
    <row r="7" spans="1:8" s="96" customFormat="1" ht="71.25" customHeight="1">
      <c r="A7" s="2" t="s">
        <v>49</v>
      </c>
      <c r="B7" s="9">
        <v>4000</v>
      </c>
      <c r="C7" s="3">
        <f>SUM(C8:C13)</f>
        <v>0</v>
      </c>
      <c r="D7" s="3">
        <f>SUM(D8:D13)</f>
        <v>0</v>
      </c>
      <c r="E7" s="3">
        <f>SUM(E8:E13)</f>
        <v>0</v>
      </c>
      <c r="F7" s="3">
        <f>SUM(F8:F13)</f>
        <v>0</v>
      </c>
      <c r="G7" s="3">
        <f>F7-E7</f>
        <v>0</v>
      </c>
      <c r="H7" s="238" t="e">
        <f>(F7/E7)*100</f>
        <v>#DIV/0!</v>
      </c>
    </row>
    <row r="8" spans="1:8" ht="60.75" customHeight="1">
      <c r="A8" s="4" t="s">
        <v>0</v>
      </c>
      <c r="B8" s="7" t="s">
        <v>84</v>
      </c>
      <c r="C8" s="5"/>
      <c r="D8" s="5"/>
      <c r="E8" s="5"/>
      <c r="F8" s="5"/>
      <c r="G8" s="5">
        <f t="shared" ref="G8:G13" si="0">F8-E8</f>
        <v>0</v>
      </c>
      <c r="H8" s="10" t="e">
        <f t="shared" ref="H8:H13" si="1">(F8/E8)*100</f>
        <v>#DIV/0!</v>
      </c>
    </row>
    <row r="9" spans="1:8" ht="60.75" customHeight="1">
      <c r="A9" s="4" t="s">
        <v>1</v>
      </c>
      <c r="B9" s="7">
        <v>4020</v>
      </c>
      <c r="C9" s="5"/>
      <c r="D9" s="5"/>
      <c r="E9" s="5"/>
      <c r="F9" s="5"/>
      <c r="G9" s="5">
        <f t="shared" si="0"/>
        <v>0</v>
      </c>
      <c r="H9" s="10" t="e">
        <f t="shared" si="1"/>
        <v>#DIV/0!</v>
      </c>
    </row>
    <row r="10" spans="1:8" ht="60.75" customHeight="1">
      <c r="A10" s="4" t="s">
        <v>15</v>
      </c>
      <c r="B10" s="7">
        <v>4030</v>
      </c>
      <c r="C10" s="5"/>
      <c r="D10" s="5"/>
      <c r="E10" s="5"/>
      <c r="F10" s="5"/>
      <c r="G10" s="5">
        <f t="shared" si="0"/>
        <v>0</v>
      </c>
      <c r="H10" s="10" t="e">
        <f t="shared" si="1"/>
        <v>#DIV/0!</v>
      </c>
    </row>
    <row r="11" spans="1:8" ht="60.75" customHeight="1">
      <c r="A11" s="4" t="s">
        <v>2</v>
      </c>
      <c r="B11" s="7">
        <v>4040</v>
      </c>
      <c r="C11" s="5"/>
      <c r="D11" s="5"/>
      <c r="E11" s="5"/>
      <c r="F11" s="5"/>
      <c r="G11" s="5">
        <f t="shared" si="0"/>
        <v>0</v>
      </c>
      <c r="H11" s="10" t="e">
        <f t="shared" si="1"/>
        <v>#DIV/0!</v>
      </c>
    </row>
    <row r="12" spans="1:8" ht="60.75" customHeight="1">
      <c r="A12" s="4" t="s">
        <v>41</v>
      </c>
      <c r="B12" s="7">
        <v>4050</v>
      </c>
      <c r="C12" s="5" t="s">
        <v>300</v>
      </c>
      <c r="D12" s="5"/>
      <c r="E12" s="5"/>
      <c r="F12" s="5"/>
      <c r="G12" s="5">
        <f t="shared" si="0"/>
        <v>0</v>
      </c>
      <c r="H12" s="10" t="e">
        <f t="shared" si="1"/>
        <v>#DIV/0!</v>
      </c>
    </row>
    <row r="13" spans="1:8" ht="60.75" customHeight="1">
      <c r="A13" s="4" t="s">
        <v>121</v>
      </c>
      <c r="B13" s="7">
        <v>4060</v>
      </c>
      <c r="C13" s="5"/>
      <c r="D13" s="5"/>
      <c r="E13" s="5"/>
      <c r="F13" s="5"/>
      <c r="G13" s="5">
        <f t="shared" si="0"/>
        <v>0</v>
      </c>
      <c r="H13" s="10" t="e">
        <f t="shared" si="1"/>
        <v>#DIV/0!</v>
      </c>
    </row>
    <row r="14" spans="1:8" ht="20.25">
      <c r="A14" s="6"/>
      <c r="B14" s="6"/>
      <c r="C14" s="6"/>
      <c r="D14" s="6"/>
      <c r="E14" s="6"/>
      <c r="F14" s="6"/>
      <c r="G14" s="6"/>
      <c r="H14" s="6"/>
    </row>
    <row r="15" spans="1:8" ht="20.25">
      <c r="A15" s="6"/>
      <c r="B15" s="6"/>
      <c r="C15" s="6"/>
      <c r="D15" s="6"/>
      <c r="E15" s="6"/>
      <c r="F15" s="6"/>
      <c r="G15" s="6"/>
      <c r="H15" s="6"/>
    </row>
    <row r="16" spans="1:8" ht="19.5" customHeight="1">
      <c r="A16" s="8"/>
      <c r="B16" s="6"/>
      <c r="C16" s="6"/>
      <c r="D16" s="6"/>
      <c r="E16" s="6"/>
      <c r="F16" s="6"/>
      <c r="G16" s="6"/>
      <c r="H16" s="6"/>
    </row>
    <row r="17" spans="1:9" s="92" customFormat="1" ht="54" customHeight="1">
      <c r="A17" s="121" t="s">
        <v>257</v>
      </c>
      <c r="B17" s="122"/>
      <c r="C17" s="275" t="s">
        <v>258</v>
      </c>
      <c r="D17" s="275"/>
      <c r="E17" s="159"/>
      <c r="F17" s="123" t="s">
        <v>340</v>
      </c>
      <c r="G17" s="124"/>
      <c r="H17" s="137"/>
      <c r="I17" s="137"/>
    </row>
    <row r="18" spans="1:9" s="139" customFormat="1" ht="37.5" customHeight="1">
      <c r="A18" s="138" t="s">
        <v>178</v>
      </c>
      <c r="C18" s="274" t="s">
        <v>46</v>
      </c>
      <c r="D18" s="274"/>
      <c r="E18" s="138"/>
      <c r="F18" s="138" t="s">
        <v>260</v>
      </c>
      <c r="H18" s="140"/>
      <c r="I18" s="140"/>
    </row>
    <row r="19" spans="1:9">
      <c r="A19" s="25"/>
      <c r="B19" s="23"/>
      <c r="C19" s="23"/>
      <c r="D19" s="23"/>
      <c r="E19" s="23"/>
      <c r="F19" s="23"/>
      <c r="G19" s="23"/>
      <c r="H19" s="23"/>
      <c r="I19" s="23"/>
    </row>
    <row r="20" spans="1:9">
      <c r="A20" s="114"/>
    </row>
    <row r="21" spans="1:9">
      <c r="A21" s="114"/>
    </row>
    <row r="22" spans="1:9">
      <c r="A22" s="114"/>
    </row>
    <row r="23" spans="1:9">
      <c r="A23" s="114"/>
    </row>
    <row r="24" spans="1:9">
      <c r="A24" s="114"/>
    </row>
    <row r="25" spans="1:9">
      <c r="A25" s="114"/>
    </row>
    <row r="26" spans="1:9">
      <c r="A26" s="114"/>
    </row>
    <row r="27" spans="1:9">
      <c r="A27" s="114"/>
    </row>
    <row r="28" spans="1:9">
      <c r="A28" s="114"/>
    </row>
    <row r="29" spans="1:9">
      <c r="A29" s="114"/>
    </row>
    <row r="30" spans="1:9">
      <c r="A30" s="114"/>
    </row>
    <row r="31" spans="1:9">
      <c r="A31" s="114"/>
    </row>
    <row r="32" spans="1:9">
      <c r="A32" s="114"/>
    </row>
    <row r="33" spans="1:1">
      <c r="A33" s="114"/>
    </row>
    <row r="34" spans="1:1">
      <c r="A34" s="114"/>
    </row>
    <row r="35" spans="1:1">
      <c r="A35" s="114"/>
    </row>
    <row r="36" spans="1:1">
      <c r="A36" s="114"/>
    </row>
    <row r="37" spans="1:1">
      <c r="A37" s="114"/>
    </row>
    <row r="38" spans="1:1">
      <c r="A38" s="114"/>
    </row>
    <row r="39" spans="1:1">
      <c r="A39" s="114"/>
    </row>
    <row r="40" spans="1:1">
      <c r="A40" s="114"/>
    </row>
    <row r="41" spans="1:1">
      <c r="A41" s="114"/>
    </row>
    <row r="42" spans="1:1">
      <c r="A42" s="114"/>
    </row>
    <row r="43" spans="1:1">
      <c r="A43" s="114"/>
    </row>
    <row r="44" spans="1:1">
      <c r="A44" s="114"/>
    </row>
    <row r="45" spans="1:1">
      <c r="A45" s="114"/>
    </row>
    <row r="46" spans="1:1">
      <c r="A46" s="114"/>
    </row>
    <row r="47" spans="1:1">
      <c r="A47" s="114"/>
    </row>
    <row r="48" spans="1:1">
      <c r="A48" s="114"/>
    </row>
    <row r="49" spans="1:1">
      <c r="A49" s="114"/>
    </row>
    <row r="50" spans="1:1">
      <c r="A50" s="114"/>
    </row>
    <row r="51" spans="1:1">
      <c r="A51" s="114"/>
    </row>
    <row r="52" spans="1:1">
      <c r="A52" s="114"/>
    </row>
    <row r="53" spans="1:1">
      <c r="A53" s="114"/>
    </row>
    <row r="54" spans="1:1">
      <c r="A54" s="114"/>
    </row>
    <row r="55" spans="1:1">
      <c r="A55" s="114"/>
    </row>
    <row r="56" spans="1:1">
      <c r="A56" s="114"/>
    </row>
    <row r="57" spans="1:1">
      <c r="A57" s="114"/>
    </row>
    <row r="58" spans="1:1">
      <c r="A58" s="114"/>
    </row>
    <row r="59" spans="1:1">
      <c r="A59" s="114"/>
    </row>
    <row r="60" spans="1:1">
      <c r="A60" s="114"/>
    </row>
    <row r="61" spans="1:1">
      <c r="A61" s="114"/>
    </row>
    <row r="62" spans="1:1">
      <c r="A62" s="114"/>
    </row>
    <row r="63" spans="1:1">
      <c r="A63" s="114"/>
    </row>
    <row r="64" spans="1:1">
      <c r="A64" s="114"/>
    </row>
    <row r="65" spans="1:1">
      <c r="A65" s="114"/>
    </row>
    <row r="66" spans="1:1">
      <c r="A66" s="114"/>
    </row>
    <row r="67" spans="1:1">
      <c r="A67" s="114"/>
    </row>
    <row r="68" spans="1:1">
      <c r="A68" s="114"/>
    </row>
    <row r="69" spans="1:1">
      <c r="A69" s="114"/>
    </row>
    <row r="70" spans="1:1">
      <c r="A70" s="114"/>
    </row>
    <row r="71" spans="1:1">
      <c r="A71" s="114"/>
    </row>
    <row r="72" spans="1:1">
      <c r="A72" s="114"/>
    </row>
    <row r="73" spans="1:1">
      <c r="A73" s="114"/>
    </row>
    <row r="74" spans="1:1">
      <c r="A74" s="114"/>
    </row>
    <row r="75" spans="1:1">
      <c r="A75" s="114"/>
    </row>
    <row r="76" spans="1:1">
      <c r="A76" s="114"/>
    </row>
    <row r="77" spans="1:1">
      <c r="A77" s="114"/>
    </row>
    <row r="78" spans="1:1">
      <c r="A78" s="114"/>
    </row>
    <row r="79" spans="1:1">
      <c r="A79" s="114"/>
    </row>
    <row r="80" spans="1:1">
      <c r="A80" s="114"/>
    </row>
    <row r="81" spans="1:1">
      <c r="A81" s="114"/>
    </row>
    <row r="82" spans="1:1">
      <c r="A82" s="114"/>
    </row>
    <row r="83" spans="1:1">
      <c r="A83" s="114"/>
    </row>
    <row r="84" spans="1:1">
      <c r="A84" s="114"/>
    </row>
    <row r="85" spans="1:1">
      <c r="A85" s="114"/>
    </row>
    <row r="86" spans="1:1">
      <c r="A86" s="114"/>
    </row>
    <row r="87" spans="1:1">
      <c r="A87" s="114"/>
    </row>
    <row r="88" spans="1:1">
      <c r="A88" s="114"/>
    </row>
    <row r="89" spans="1:1">
      <c r="A89" s="114"/>
    </row>
    <row r="90" spans="1:1">
      <c r="A90" s="114"/>
    </row>
    <row r="91" spans="1:1">
      <c r="A91" s="114"/>
    </row>
    <row r="92" spans="1:1">
      <c r="A92" s="114"/>
    </row>
    <row r="93" spans="1:1">
      <c r="A93" s="114"/>
    </row>
    <row r="94" spans="1:1">
      <c r="A94" s="114"/>
    </row>
    <row r="95" spans="1:1">
      <c r="A95" s="114"/>
    </row>
    <row r="96" spans="1:1">
      <c r="A96" s="114"/>
    </row>
    <row r="97" spans="1:1">
      <c r="A97" s="114"/>
    </row>
    <row r="98" spans="1:1">
      <c r="A98" s="114"/>
    </row>
    <row r="99" spans="1:1">
      <c r="A99" s="114"/>
    </row>
    <row r="100" spans="1:1">
      <c r="A100" s="114"/>
    </row>
    <row r="101" spans="1:1">
      <c r="A101" s="114"/>
    </row>
    <row r="102" spans="1:1">
      <c r="A102" s="114"/>
    </row>
    <row r="103" spans="1:1">
      <c r="A103" s="114"/>
    </row>
    <row r="104" spans="1:1">
      <c r="A104" s="114"/>
    </row>
    <row r="105" spans="1:1">
      <c r="A105" s="114"/>
    </row>
    <row r="106" spans="1:1">
      <c r="A106" s="114"/>
    </row>
    <row r="107" spans="1:1">
      <c r="A107" s="114"/>
    </row>
    <row r="108" spans="1:1">
      <c r="A108" s="114"/>
    </row>
    <row r="109" spans="1:1">
      <c r="A109" s="114"/>
    </row>
    <row r="110" spans="1:1">
      <c r="A110" s="114"/>
    </row>
    <row r="111" spans="1:1">
      <c r="A111" s="114"/>
    </row>
    <row r="112" spans="1:1">
      <c r="A112" s="114"/>
    </row>
    <row r="113" spans="1:1">
      <c r="A113" s="114"/>
    </row>
    <row r="114" spans="1:1">
      <c r="A114" s="114"/>
    </row>
    <row r="115" spans="1:1">
      <c r="A115" s="114"/>
    </row>
    <row r="116" spans="1:1">
      <c r="A116" s="114"/>
    </row>
    <row r="117" spans="1:1">
      <c r="A117" s="114"/>
    </row>
    <row r="118" spans="1:1">
      <c r="A118" s="114"/>
    </row>
    <row r="119" spans="1:1">
      <c r="A119" s="114"/>
    </row>
    <row r="120" spans="1:1">
      <c r="A120" s="114"/>
    </row>
    <row r="121" spans="1:1">
      <c r="A121" s="114"/>
    </row>
    <row r="122" spans="1:1">
      <c r="A122" s="114"/>
    </row>
    <row r="123" spans="1:1">
      <c r="A123" s="114"/>
    </row>
    <row r="124" spans="1:1">
      <c r="A124" s="114"/>
    </row>
    <row r="125" spans="1:1">
      <c r="A125" s="114"/>
    </row>
    <row r="126" spans="1:1">
      <c r="A126" s="114"/>
    </row>
    <row r="127" spans="1:1">
      <c r="A127" s="114"/>
    </row>
    <row r="128" spans="1:1">
      <c r="A128" s="114"/>
    </row>
    <row r="129" spans="1:1">
      <c r="A129" s="114"/>
    </row>
    <row r="130" spans="1:1">
      <c r="A130" s="114"/>
    </row>
    <row r="131" spans="1:1">
      <c r="A131" s="114"/>
    </row>
    <row r="132" spans="1:1">
      <c r="A132" s="114"/>
    </row>
    <row r="133" spans="1:1">
      <c r="A133" s="114"/>
    </row>
    <row r="134" spans="1:1">
      <c r="A134" s="114"/>
    </row>
    <row r="135" spans="1:1">
      <c r="A135" s="114"/>
    </row>
    <row r="136" spans="1:1">
      <c r="A136" s="114"/>
    </row>
    <row r="137" spans="1:1">
      <c r="A137" s="114"/>
    </row>
    <row r="138" spans="1:1">
      <c r="A138" s="114"/>
    </row>
    <row r="139" spans="1:1">
      <c r="A139" s="114"/>
    </row>
    <row r="140" spans="1:1">
      <c r="A140" s="114"/>
    </row>
    <row r="141" spans="1:1">
      <c r="A141" s="114"/>
    </row>
    <row r="142" spans="1:1">
      <c r="A142" s="114"/>
    </row>
    <row r="143" spans="1:1">
      <c r="A143" s="114"/>
    </row>
    <row r="144" spans="1:1">
      <c r="A144" s="114"/>
    </row>
    <row r="145" spans="1:1">
      <c r="A145" s="114"/>
    </row>
    <row r="146" spans="1:1">
      <c r="A146" s="114"/>
    </row>
    <row r="147" spans="1:1">
      <c r="A147" s="114"/>
    </row>
    <row r="148" spans="1:1">
      <c r="A148" s="114"/>
    </row>
    <row r="149" spans="1:1">
      <c r="A149" s="114"/>
    </row>
    <row r="150" spans="1:1">
      <c r="A150" s="114"/>
    </row>
    <row r="151" spans="1:1">
      <c r="A151" s="114"/>
    </row>
    <row r="152" spans="1:1">
      <c r="A152" s="114"/>
    </row>
    <row r="153" spans="1:1">
      <c r="A153" s="114"/>
    </row>
    <row r="154" spans="1:1">
      <c r="A154" s="114"/>
    </row>
    <row r="155" spans="1:1">
      <c r="A155" s="114"/>
    </row>
    <row r="156" spans="1:1">
      <c r="A156" s="114"/>
    </row>
    <row r="157" spans="1:1">
      <c r="A157" s="114"/>
    </row>
    <row r="158" spans="1:1">
      <c r="A158" s="114"/>
    </row>
    <row r="159" spans="1:1">
      <c r="A159" s="114"/>
    </row>
    <row r="160" spans="1:1">
      <c r="A160" s="114"/>
    </row>
    <row r="161" spans="1:1">
      <c r="A161" s="114"/>
    </row>
    <row r="162" spans="1:1">
      <c r="A162" s="114"/>
    </row>
    <row r="163" spans="1:1">
      <c r="A163" s="114"/>
    </row>
    <row r="164" spans="1:1">
      <c r="A164" s="114"/>
    </row>
    <row r="165" spans="1:1">
      <c r="A165" s="114"/>
    </row>
    <row r="166" spans="1:1">
      <c r="A166" s="114"/>
    </row>
    <row r="167" spans="1:1">
      <c r="A167" s="114"/>
    </row>
    <row r="168" spans="1:1">
      <c r="A168" s="114"/>
    </row>
    <row r="169" spans="1:1">
      <c r="A169" s="114"/>
    </row>
    <row r="170" spans="1:1">
      <c r="A170" s="114"/>
    </row>
    <row r="171" spans="1:1">
      <c r="A171" s="114"/>
    </row>
    <row r="172" spans="1:1">
      <c r="A172" s="114"/>
    </row>
    <row r="173" spans="1:1">
      <c r="A173" s="114"/>
    </row>
    <row r="174" spans="1:1">
      <c r="A174" s="114"/>
    </row>
    <row r="175" spans="1:1">
      <c r="A175" s="114"/>
    </row>
    <row r="176" spans="1:1">
      <c r="A176" s="114"/>
    </row>
    <row r="177" spans="1:1">
      <c r="A177" s="114"/>
    </row>
    <row r="178" spans="1:1">
      <c r="A178" s="114"/>
    </row>
    <row r="179" spans="1:1">
      <c r="A179" s="114"/>
    </row>
    <row r="180" spans="1:1">
      <c r="A180" s="114"/>
    </row>
    <row r="181" spans="1:1">
      <c r="A181" s="114"/>
    </row>
    <row r="182" spans="1:1">
      <c r="A182" s="114"/>
    </row>
    <row r="183" spans="1:1">
      <c r="A183" s="114"/>
    </row>
    <row r="184" spans="1:1">
      <c r="A184" s="114"/>
    </row>
  </sheetData>
  <mergeCells count="8">
    <mergeCell ref="A4:A5"/>
    <mergeCell ref="A2:H2"/>
    <mergeCell ref="B4:B5"/>
    <mergeCell ref="A3:H3"/>
    <mergeCell ref="C18:D18"/>
    <mergeCell ref="C4:D4"/>
    <mergeCell ref="E4:H4"/>
    <mergeCell ref="C17:D17"/>
  </mergeCells>
  <phoneticPr fontId="0" type="noConversion"/>
  <pageMargins left="0.59055118110236227" right="0.59055118110236227" top="0.98425196850393704" bottom="0.59055118110236227" header="0.27559055118110237" footer="0.19685039370078741"/>
  <pageSetup paperSize="9" scale="59" firstPageNumber="9" fitToWidth="0" fitToHeight="0" orientation="landscape" useFirstPageNumber="1" r:id="rId1"/>
  <headerFooter alignWithMargins="0"/>
  <ignoredErrors>
    <ignoredError sqref="B8" numberStoredAsText="1"/>
    <ignoredError sqref="H7:H13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2:I242"/>
  <sheetViews>
    <sheetView view="pageBreakPreview" topLeftCell="A4" zoomScale="68" zoomScaleNormal="100" zoomScaleSheetLayoutView="68" workbookViewId="0">
      <selection activeCell="G6" sqref="G6:G11"/>
    </sheetView>
  </sheetViews>
  <sheetFormatPr defaultRowHeight="18.75"/>
  <cols>
    <col min="1" max="1" width="70.28515625" style="24" customWidth="1"/>
    <col min="2" max="2" width="16" style="23" customWidth="1"/>
    <col min="3" max="3" width="19.85546875" style="23" customWidth="1"/>
    <col min="4" max="4" width="21.28515625" style="23" customWidth="1"/>
    <col min="5" max="5" width="23.42578125" style="23" customWidth="1"/>
    <col min="6" max="7" width="22" style="23" customWidth="1"/>
    <col min="8" max="16384" width="9.140625" style="24"/>
  </cols>
  <sheetData>
    <row r="2" spans="1:7" ht="33.75" customHeight="1">
      <c r="A2" s="297" t="s">
        <v>194</v>
      </c>
      <c r="B2" s="297"/>
      <c r="C2" s="297"/>
      <c r="D2" s="297"/>
      <c r="E2" s="297"/>
      <c r="F2" s="297"/>
      <c r="G2" s="297"/>
    </row>
    <row r="3" spans="1:7" ht="28.5" customHeight="1">
      <c r="A3" s="170"/>
      <c r="B3" s="171"/>
      <c r="C3" s="171"/>
      <c r="D3" s="170"/>
      <c r="E3" s="170"/>
      <c r="F3" s="170"/>
      <c r="G3" s="171" t="s">
        <v>160</v>
      </c>
    </row>
    <row r="4" spans="1:7" ht="62.25" customHeight="1">
      <c r="A4" s="84" t="s">
        <v>100</v>
      </c>
      <c r="B4" s="85" t="s">
        <v>7</v>
      </c>
      <c r="C4" s="175" t="s">
        <v>309</v>
      </c>
      <c r="D4" s="175" t="s">
        <v>310</v>
      </c>
      <c r="E4" s="175" t="s">
        <v>311</v>
      </c>
      <c r="F4" s="85" t="s">
        <v>216</v>
      </c>
      <c r="G4" s="86" t="s">
        <v>188</v>
      </c>
    </row>
    <row r="5" spans="1:7" ht="23.25" customHeight="1">
      <c r="A5" s="34">
        <v>1</v>
      </c>
      <c r="B5" s="167">
        <v>2</v>
      </c>
      <c r="C5" s="167">
        <v>3</v>
      </c>
      <c r="D5" s="167">
        <v>4</v>
      </c>
      <c r="E5" s="167">
        <v>5</v>
      </c>
      <c r="F5" s="167">
        <v>6</v>
      </c>
      <c r="G5" s="167">
        <v>7</v>
      </c>
    </row>
    <row r="6" spans="1:7" ht="39" customHeight="1">
      <c r="A6" s="182" t="s">
        <v>49</v>
      </c>
      <c r="B6" s="183">
        <v>4000</v>
      </c>
      <c r="C6" s="31">
        <f>SUM(C7+C12)</f>
        <v>0</v>
      </c>
      <c r="D6" s="31">
        <f>SUM(D7+D12)</f>
        <v>0</v>
      </c>
      <c r="E6" s="31">
        <f>SUM(E7+E12)</f>
        <v>0</v>
      </c>
      <c r="F6" s="31">
        <f>E6-D6</f>
        <v>0</v>
      </c>
      <c r="G6" s="119" t="e">
        <f>(E6/D6)*100</f>
        <v>#DIV/0!</v>
      </c>
    </row>
    <row r="7" spans="1:7" ht="33" customHeight="1">
      <c r="A7" s="184" t="s">
        <v>1</v>
      </c>
      <c r="B7" s="185">
        <v>4020</v>
      </c>
      <c r="C7" s="118">
        <f>SUM(C8:C10)</f>
        <v>0</v>
      </c>
      <c r="D7" s="118">
        <f>SUM(D8:D11)</f>
        <v>0</v>
      </c>
      <c r="E7" s="118">
        <f>SUM(E8:E11)</f>
        <v>0</v>
      </c>
      <c r="F7" s="31">
        <f t="shared" ref="F7:F19" si="0">E7-D7</f>
        <v>0</v>
      </c>
      <c r="G7" s="119" t="e">
        <f t="shared" ref="G7:G19" si="1">(E7/D7)*100</f>
        <v>#DIV/0!</v>
      </c>
    </row>
    <row r="8" spans="1:7" ht="28.5" customHeight="1">
      <c r="A8" s="186" t="s">
        <v>273</v>
      </c>
      <c r="B8" s="167"/>
      <c r="C8" s="35"/>
      <c r="D8" s="35"/>
      <c r="E8" s="35"/>
      <c r="F8" s="35">
        <f t="shared" si="0"/>
        <v>0</v>
      </c>
      <c r="G8" s="119"/>
    </row>
    <row r="9" spans="1:7" ht="27.75" customHeight="1">
      <c r="A9" s="186" t="s">
        <v>296</v>
      </c>
      <c r="B9" s="167"/>
      <c r="C9" s="35"/>
      <c r="D9" s="35"/>
      <c r="E9" s="35"/>
      <c r="F9" s="35"/>
      <c r="G9" s="119"/>
    </row>
    <row r="10" spans="1:7" ht="28.5" customHeight="1">
      <c r="A10" s="37" t="s">
        <v>284</v>
      </c>
      <c r="B10" s="167"/>
      <c r="C10" s="35"/>
      <c r="D10" s="35"/>
      <c r="E10" s="35"/>
      <c r="F10" s="35">
        <f t="shared" si="0"/>
        <v>0</v>
      </c>
      <c r="G10" s="119"/>
    </row>
    <row r="11" spans="1:7" ht="38.25" customHeight="1">
      <c r="A11" s="37" t="s">
        <v>294</v>
      </c>
      <c r="B11" s="167"/>
      <c r="C11" s="35"/>
      <c r="D11" s="35"/>
      <c r="E11" s="35"/>
      <c r="F11" s="35">
        <f t="shared" si="0"/>
        <v>0</v>
      </c>
      <c r="G11" s="120" t="e">
        <f t="shared" si="1"/>
        <v>#DIV/0!</v>
      </c>
    </row>
    <row r="12" spans="1:7" s="157" customFormat="1" ht="56.25" customHeight="1">
      <c r="A12" s="184" t="s">
        <v>15</v>
      </c>
      <c r="B12" s="188">
        <v>4030</v>
      </c>
      <c r="C12" s="118">
        <f>SUM(C13:C19)</f>
        <v>0</v>
      </c>
      <c r="D12" s="44"/>
      <c r="E12" s="44"/>
      <c r="F12" s="44">
        <f t="shared" si="0"/>
        <v>0</v>
      </c>
      <c r="G12" s="120" t="e">
        <f t="shared" si="1"/>
        <v>#DIV/0!</v>
      </c>
    </row>
    <row r="13" spans="1:7" s="157" customFormat="1" ht="28.5" customHeight="1">
      <c r="A13" s="186" t="s">
        <v>274</v>
      </c>
      <c r="B13" s="189"/>
      <c r="C13" s="35"/>
      <c r="D13" s="44"/>
      <c r="E13" s="44"/>
      <c r="F13" s="44">
        <f t="shared" si="0"/>
        <v>0</v>
      </c>
      <c r="G13" s="120" t="e">
        <f t="shared" si="1"/>
        <v>#DIV/0!</v>
      </c>
    </row>
    <row r="14" spans="1:7" s="157" customFormat="1" ht="28.5" customHeight="1">
      <c r="A14" s="186" t="s">
        <v>285</v>
      </c>
      <c r="B14" s="189"/>
      <c r="C14" s="35"/>
      <c r="D14" s="44"/>
      <c r="E14" s="44"/>
      <c r="F14" s="44">
        <f t="shared" si="0"/>
        <v>0</v>
      </c>
      <c r="G14" s="120" t="e">
        <f t="shared" si="1"/>
        <v>#DIV/0!</v>
      </c>
    </row>
    <row r="15" spans="1:7" s="157" customFormat="1" ht="28.5" customHeight="1">
      <c r="A15" s="186" t="s">
        <v>287</v>
      </c>
      <c r="B15" s="189"/>
      <c r="C15" s="35"/>
      <c r="D15" s="44"/>
      <c r="E15" s="44"/>
      <c r="F15" s="44"/>
      <c r="G15" s="120"/>
    </row>
    <row r="16" spans="1:7" s="157" customFormat="1" ht="28.5" customHeight="1">
      <c r="A16" s="186" t="s">
        <v>290</v>
      </c>
      <c r="B16" s="188"/>
      <c r="C16" s="35"/>
      <c r="D16" s="81"/>
      <c r="E16" s="81"/>
      <c r="F16" s="43">
        <f t="shared" si="0"/>
        <v>0</v>
      </c>
      <c r="G16" s="119" t="e">
        <f t="shared" si="1"/>
        <v>#DIV/0!</v>
      </c>
    </row>
    <row r="17" spans="1:9" s="157" customFormat="1" ht="28.5" customHeight="1">
      <c r="A17" s="186" t="s">
        <v>286</v>
      </c>
      <c r="B17" s="188"/>
      <c r="C17" s="35"/>
      <c r="D17" s="81"/>
      <c r="E17" s="81"/>
      <c r="F17" s="43"/>
      <c r="G17" s="119"/>
    </row>
    <row r="18" spans="1:9" s="157" customFormat="1" ht="28.5" customHeight="1">
      <c r="A18" s="186" t="s">
        <v>297</v>
      </c>
      <c r="B18" s="188"/>
      <c r="C18" s="35"/>
      <c r="D18" s="81"/>
      <c r="E18" s="81"/>
      <c r="F18" s="43"/>
      <c r="G18" s="119"/>
    </row>
    <row r="19" spans="1:9" s="157" customFormat="1" ht="28.5" customHeight="1">
      <c r="A19" s="186" t="s">
        <v>275</v>
      </c>
      <c r="B19" s="189"/>
      <c r="C19" s="35"/>
      <c r="D19" s="44"/>
      <c r="E19" s="44"/>
      <c r="F19" s="44">
        <f t="shared" si="0"/>
        <v>0</v>
      </c>
      <c r="G19" s="120" t="e">
        <f t="shared" si="1"/>
        <v>#DIV/0!</v>
      </c>
    </row>
    <row r="20" spans="1:9" ht="25.5" customHeight="1">
      <c r="A20" s="25"/>
      <c r="D20" s="190"/>
      <c r="E20" s="191"/>
      <c r="F20" s="191"/>
      <c r="G20" s="191"/>
    </row>
    <row r="21" spans="1:9" s="144" customFormat="1" ht="26.25" customHeight="1">
      <c r="A21" s="121" t="s">
        <v>257</v>
      </c>
      <c r="B21" s="122"/>
      <c r="C21" s="275" t="s">
        <v>258</v>
      </c>
      <c r="D21" s="275"/>
      <c r="E21" s="159"/>
      <c r="F21" s="123" t="s">
        <v>259</v>
      </c>
      <c r="G21" s="124"/>
      <c r="H21" s="137"/>
      <c r="I21" s="137"/>
    </row>
    <row r="22" spans="1:9" s="144" customFormat="1">
      <c r="A22" s="166" t="s">
        <v>178</v>
      </c>
      <c r="B22" s="92"/>
      <c r="C22" s="298" t="s">
        <v>46</v>
      </c>
      <c r="D22" s="298"/>
      <c r="E22" s="166"/>
      <c r="F22" s="166" t="s">
        <v>260</v>
      </c>
      <c r="G22" s="92"/>
    </row>
    <row r="23" spans="1:9">
      <c r="A23" s="25"/>
      <c r="H23" s="23"/>
      <c r="I23" s="23"/>
    </row>
    <row r="24" spans="1:9">
      <c r="A24" s="25"/>
      <c r="D24" s="190"/>
      <c r="E24" s="191"/>
      <c r="F24" s="191"/>
      <c r="G24" s="191"/>
    </row>
    <row r="25" spans="1:9">
      <c r="A25" s="25"/>
      <c r="D25" s="190"/>
      <c r="E25" s="191"/>
      <c r="F25" s="191"/>
      <c r="G25" s="191"/>
    </row>
    <row r="26" spans="1:9">
      <c r="A26" s="25"/>
      <c r="D26" s="190"/>
      <c r="E26" s="191"/>
      <c r="F26" s="191"/>
      <c r="G26" s="191"/>
    </row>
    <row r="27" spans="1:9">
      <c r="A27" s="25"/>
      <c r="D27" s="190"/>
      <c r="E27" s="191"/>
      <c r="F27" s="191"/>
      <c r="G27" s="191"/>
    </row>
    <row r="28" spans="1:9">
      <c r="A28" s="25"/>
      <c r="D28" s="190"/>
      <c r="E28" s="191"/>
      <c r="F28" s="191"/>
      <c r="G28" s="191"/>
    </row>
    <row r="29" spans="1:9">
      <c r="A29" s="25"/>
      <c r="D29" s="190"/>
      <c r="E29" s="191"/>
      <c r="F29" s="191"/>
      <c r="G29" s="191"/>
    </row>
    <row r="30" spans="1:9">
      <c r="A30" s="25"/>
      <c r="D30" s="190"/>
      <c r="E30" s="191"/>
      <c r="F30" s="191"/>
      <c r="G30" s="191"/>
    </row>
    <row r="31" spans="1:9">
      <c r="A31" s="25"/>
      <c r="D31" s="190"/>
      <c r="E31" s="191"/>
      <c r="F31" s="191"/>
      <c r="G31" s="191"/>
    </row>
    <row r="32" spans="1:9">
      <c r="A32" s="25"/>
      <c r="D32" s="190"/>
      <c r="E32" s="191"/>
      <c r="F32" s="191"/>
      <c r="G32" s="191"/>
    </row>
    <row r="33" spans="1:7">
      <c r="A33" s="25"/>
      <c r="D33" s="190"/>
      <c r="E33" s="191"/>
      <c r="F33" s="191"/>
      <c r="G33" s="191"/>
    </row>
    <row r="34" spans="1:7">
      <c r="A34" s="25"/>
      <c r="D34" s="190"/>
      <c r="E34" s="191"/>
      <c r="F34" s="191"/>
      <c r="G34" s="191"/>
    </row>
    <row r="35" spans="1:7">
      <c r="A35" s="25"/>
      <c r="D35" s="190"/>
      <c r="E35" s="191"/>
      <c r="F35" s="191"/>
      <c r="G35" s="191"/>
    </row>
    <row r="36" spans="1:7">
      <c r="A36" s="25"/>
      <c r="D36" s="190"/>
      <c r="E36" s="191"/>
      <c r="F36" s="191"/>
      <c r="G36" s="191"/>
    </row>
    <row r="37" spans="1:7">
      <c r="A37" s="25"/>
      <c r="D37" s="190"/>
      <c r="E37" s="191"/>
      <c r="F37" s="191"/>
      <c r="G37" s="191"/>
    </row>
    <row r="38" spans="1:7">
      <c r="A38" s="25"/>
      <c r="D38" s="190"/>
      <c r="E38" s="191"/>
      <c r="F38" s="191"/>
      <c r="G38" s="191"/>
    </row>
    <row r="39" spans="1:7">
      <c r="A39" s="25"/>
      <c r="D39" s="190"/>
      <c r="E39" s="191"/>
      <c r="F39" s="191"/>
      <c r="G39" s="191"/>
    </row>
    <row r="40" spans="1:7">
      <c r="A40" s="25"/>
      <c r="D40" s="190"/>
      <c r="E40" s="191"/>
      <c r="F40" s="191"/>
      <c r="G40" s="191"/>
    </row>
    <row r="41" spans="1:7">
      <c r="A41" s="25"/>
      <c r="D41" s="190"/>
      <c r="E41" s="191"/>
      <c r="F41" s="191"/>
      <c r="G41" s="191"/>
    </row>
    <row r="42" spans="1:7">
      <c r="A42" s="25"/>
      <c r="D42" s="190"/>
      <c r="E42" s="191"/>
      <c r="F42" s="191"/>
      <c r="G42" s="191"/>
    </row>
    <row r="43" spans="1:7">
      <c r="A43" s="25"/>
      <c r="D43" s="190"/>
      <c r="E43" s="191"/>
      <c r="F43" s="191"/>
      <c r="G43" s="191"/>
    </row>
    <row r="44" spans="1:7">
      <c r="A44" s="25"/>
      <c r="D44" s="190"/>
      <c r="E44" s="191"/>
      <c r="F44" s="191"/>
      <c r="G44" s="191"/>
    </row>
    <row r="45" spans="1:7">
      <c r="A45" s="25"/>
      <c r="D45" s="190"/>
      <c r="E45" s="191"/>
      <c r="F45" s="191"/>
      <c r="G45" s="191"/>
    </row>
    <row r="46" spans="1:7">
      <c r="A46" s="25"/>
      <c r="D46" s="190"/>
      <c r="E46" s="191"/>
      <c r="F46" s="191"/>
      <c r="G46" s="191"/>
    </row>
    <row r="47" spans="1:7">
      <c r="A47" s="25"/>
      <c r="D47" s="190"/>
      <c r="E47" s="191"/>
      <c r="F47" s="191"/>
      <c r="G47" s="191"/>
    </row>
    <row r="48" spans="1:7">
      <c r="A48" s="25"/>
      <c r="D48" s="190"/>
      <c r="E48" s="191"/>
      <c r="F48" s="191"/>
      <c r="G48" s="191"/>
    </row>
    <row r="49" spans="1:7">
      <c r="A49" s="25"/>
      <c r="D49" s="190"/>
      <c r="E49" s="191"/>
      <c r="F49" s="191"/>
      <c r="G49" s="191"/>
    </row>
    <row r="50" spans="1:7">
      <c r="A50" s="25"/>
      <c r="D50" s="190"/>
      <c r="E50" s="191"/>
      <c r="F50" s="191"/>
      <c r="G50" s="191"/>
    </row>
    <row r="51" spans="1:7">
      <c r="A51" s="25"/>
      <c r="D51" s="190"/>
      <c r="E51" s="191"/>
      <c r="F51" s="191"/>
      <c r="G51" s="191"/>
    </row>
    <row r="52" spans="1:7">
      <c r="A52" s="25"/>
      <c r="D52" s="190"/>
      <c r="E52" s="191"/>
      <c r="F52" s="191"/>
      <c r="G52" s="191"/>
    </row>
    <row r="53" spans="1:7">
      <c r="A53" s="25"/>
      <c r="D53" s="190"/>
      <c r="E53" s="191"/>
      <c r="F53" s="191"/>
      <c r="G53" s="191"/>
    </row>
    <row r="54" spans="1:7">
      <c r="A54" s="25"/>
      <c r="D54" s="190"/>
      <c r="E54" s="191"/>
      <c r="F54" s="191"/>
      <c r="G54" s="191"/>
    </row>
    <row r="55" spans="1:7">
      <c r="A55" s="25"/>
      <c r="D55" s="190"/>
      <c r="E55" s="191"/>
      <c r="F55" s="191"/>
      <c r="G55" s="191"/>
    </row>
    <row r="56" spans="1:7">
      <c r="A56" s="25"/>
      <c r="D56" s="190"/>
      <c r="E56" s="191"/>
      <c r="F56" s="191"/>
      <c r="G56" s="191"/>
    </row>
    <row r="57" spans="1:7">
      <c r="A57" s="25"/>
      <c r="D57" s="190"/>
      <c r="E57" s="191"/>
      <c r="F57" s="191"/>
      <c r="G57" s="191"/>
    </row>
    <row r="58" spans="1:7">
      <c r="A58" s="25"/>
      <c r="D58" s="190"/>
      <c r="E58" s="191"/>
      <c r="F58" s="191"/>
      <c r="G58" s="191"/>
    </row>
    <row r="59" spans="1:7">
      <c r="A59" s="25"/>
      <c r="D59" s="190"/>
      <c r="E59" s="191"/>
      <c r="F59" s="191"/>
      <c r="G59" s="191"/>
    </row>
    <row r="60" spans="1:7">
      <c r="A60" s="25"/>
      <c r="D60" s="190"/>
      <c r="E60" s="191"/>
      <c r="F60" s="191"/>
      <c r="G60" s="191"/>
    </row>
    <row r="61" spans="1:7">
      <c r="A61" s="25"/>
      <c r="D61" s="190"/>
      <c r="E61" s="191"/>
      <c r="F61" s="191"/>
      <c r="G61" s="191"/>
    </row>
    <row r="62" spans="1:7">
      <c r="A62" s="25"/>
      <c r="D62" s="190"/>
      <c r="E62" s="191"/>
      <c r="F62" s="191"/>
      <c r="G62" s="191"/>
    </row>
    <row r="63" spans="1:7">
      <c r="A63" s="25"/>
      <c r="D63" s="190"/>
      <c r="E63" s="191"/>
      <c r="F63" s="191"/>
      <c r="G63" s="191"/>
    </row>
    <row r="64" spans="1:7">
      <c r="A64" s="25"/>
      <c r="D64" s="190"/>
      <c r="E64" s="191"/>
      <c r="F64" s="191"/>
      <c r="G64" s="191"/>
    </row>
    <row r="65" spans="1:7">
      <c r="A65" s="25"/>
      <c r="D65" s="190"/>
      <c r="E65" s="191"/>
      <c r="F65" s="191"/>
      <c r="G65" s="191"/>
    </row>
    <row r="66" spans="1:7">
      <c r="A66" s="25"/>
      <c r="D66" s="190"/>
      <c r="E66" s="191"/>
      <c r="F66" s="191"/>
      <c r="G66" s="191"/>
    </row>
    <row r="67" spans="1:7">
      <c r="A67" s="25"/>
      <c r="D67" s="190"/>
      <c r="E67" s="191"/>
      <c r="F67" s="191"/>
      <c r="G67" s="191"/>
    </row>
    <row r="68" spans="1:7">
      <c r="A68" s="25"/>
      <c r="D68" s="190"/>
      <c r="E68" s="191"/>
      <c r="F68" s="191"/>
      <c r="G68" s="191"/>
    </row>
    <row r="69" spans="1:7">
      <c r="A69" s="25"/>
      <c r="D69" s="190"/>
      <c r="E69" s="191"/>
      <c r="F69" s="191"/>
      <c r="G69" s="191"/>
    </row>
    <row r="70" spans="1:7">
      <c r="A70" s="25"/>
      <c r="D70" s="190"/>
      <c r="E70" s="191"/>
      <c r="F70" s="191"/>
      <c r="G70" s="191"/>
    </row>
    <row r="71" spans="1:7">
      <c r="A71" s="25"/>
      <c r="D71" s="190"/>
      <c r="E71" s="191"/>
      <c r="F71" s="191"/>
      <c r="G71" s="191"/>
    </row>
    <row r="72" spans="1:7">
      <c r="A72" s="25"/>
      <c r="D72" s="190"/>
      <c r="E72" s="191"/>
      <c r="F72" s="191"/>
      <c r="G72" s="191"/>
    </row>
    <row r="73" spans="1:7">
      <c r="A73" s="25"/>
      <c r="D73" s="190"/>
      <c r="E73" s="191"/>
      <c r="F73" s="191"/>
      <c r="G73" s="191"/>
    </row>
    <row r="74" spans="1:7">
      <c r="A74" s="25"/>
      <c r="D74" s="190"/>
      <c r="E74" s="191"/>
      <c r="F74" s="191"/>
      <c r="G74" s="191"/>
    </row>
    <row r="75" spans="1:7">
      <c r="A75" s="25"/>
    </row>
    <row r="76" spans="1:7">
      <c r="A76" s="174"/>
    </row>
    <row r="77" spans="1:7">
      <c r="A77" s="174"/>
    </row>
    <row r="78" spans="1:7">
      <c r="A78" s="174"/>
    </row>
    <row r="79" spans="1:7">
      <c r="A79" s="174"/>
    </row>
    <row r="80" spans="1:7">
      <c r="A80" s="174"/>
    </row>
    <row r="81" spans="1:1">
      <c r="A81" s="174"/>
    </row>
    <row r="82" spans="1:1">
      <c r="A82" s="174"/>
    </row>
    <row r="83" spans="1:1">
      <c r="A83" s="174"/>
    </row>
    <row r="84" spans="1:1">
      <c r="A84" s="174"/>
    </row>
    <row r="85" spans="1:1">
      <c r="A85" s="174"/>
    </row>
    <row r="86" spans="1:1">
      <c r="A86" s="174"/>
    </row>
    <row r="87" spans="1:1">
      <c r="A87" s="174"/>
    </row>
    <row r="88" spans="1:1">
      <c r="A88" s="174"/>
    </row>
    <row r="89" spans="1:1">
      <c r="A89" s="174"/>
    </row>
    <row r="90" spans="1:1">
      <c r="A90" s="174"/>
    </row>
    <row r="91" spans="1:1">
      <c r="A91" s="174"/>
    </row>
    <row r="92" spans="1:1">
      <c r="A92" s="174"/>
    </row>
    <row r="93" spans="1:1">
      <c r="A93" s="174"/>
    </row>
    <row r="94" spans="1:1">
      <c r="A94" s="174"/>
    </row>
    <row r="95" spans="1:1">
      <c r="A95" s="174"/>
    </row>
    <row r="96" spans="1:1">
      <c r="A96" s="174"/>
    </row>
    <row r="97" spans="1:1">
      <c r="A97" s="174"/>
    </row>
    <row r="98" spans="1:1">
      <c r="A98" s="174"/>
    </row>
    <row r="99" spans="1:1">
      <c r="A99" s="174"/>
    </row>
    <row r="100" spans="1:1">
      <c r="A100" s="174"/>
    </row>
    <row r="101" spans="1:1">
      <c r="A101" s="174"/>
    </row>
    <row r="102" spans="1:1">
      <c r="A102" s="174"/>
    </row>
    <row r="103" spans="1:1">
      <c r="A103" s="174"/>
    </row>
    <row r="104" spans="1:1">
      <c r="A104" s="174"/>
    </row>
    <row r="105" spans="1:1">
      <c r="A105" s="174"/>
    </row>
    <row r="106" spans="1:1">
      <c r="A106" s="174"/>
    </row>
    <row r="107" spans="1:1">
      <c r="A107" s="174"/>
    </row>
    <row r="108" spans="1:1">
      <c r="A108" s="174"/>
    </row>
    <row r="109" spans="1:1">
      <c r="A109" s="174"/>
    </row>
    <row r="110" spans="1:1">
      <c r="A110" s="174"/>
    </row>
    <row r="111" spans="1:1">
      <c r="A111" s="174"/>
    </row>
    <row r="112" spans="1:1">
      <c r="A112" s="174"/>
    </row>
    <row r="113" spans="1:1">
      <c r="A113" s="174"/>
    </row>
    <row r="114" spans="1:1">
      <c r="A114" s="174"/>
    </row>
    <row r="115" spans="1:1">
      <c r="A115" s="174"/>
    </row>
    <row r="116" spans="1:1">
      <c r="A116" s="174"/>
    </row>
    <row r="117" spans="1:1">
      <c r="A117" s="174"/>
    </row>
    <row r="118" spans="1:1">
      <c r="A118" s="174"/>
    </row>
    <row r="119" spans="1:1">
      <c r="A119" s="174"/>
    </row>
    <row r="120" spans="1:1">
      <c r="A120" s="174"/>
    </row>
    <row r="121" spans="1:1">
      <c r="A121" s="174"/>
    </row>
    <row r="122" spans="1:1">
      <c r="A122" s="174"/>
    </row>
    <row r="123" spans="1:1">
      <c r="A123" s="174"/>
    </row>
    <row r="124" spans="1:1">
      <c r="A124" s="174"/>
    </row>
    <row r="125" spans="1:1">
      <c r="A125" s="174"/>
    </row>
    <row r="126" spans="1:1">
      <c r="A126" s="174"/>
    </row>
    <row r="127" spans="1:1">
      <c r="A127" s="174"/>
    </row>
    <row r="128" spans="1:1">
      <c r="A128" s="174"/>
    </row>
    <row r="129" spans="1:1">
      <c r="A129" s="174"/>
    </row>
    <row r="130" spans="1:1">
      <c r="A130" s="174"/>
    </row>
    <row r="131" spans="1:1">
      <c r="A131" s="174"/>
    </row>
    <row r="132" spans="1:1">
      <c r="A132" s="174"/>
    </row>
    <row r="133" spans="1:1">
      <c r="A133" s="174"/>
    </row>
    <row r="134" spans="1:1">
      <c r="A134" s="174"/>
    </row>
    <row r="135" spans="1:1">
      <c r="A135" s="174"/>
    </row>
    <row r="136" spans="1:1">
      <c r="A136" s="174"/>
    </row>
    <row r="137" spans="1:1">
      <c r="A137" s="174"/>
    </row>
    <row r="138" spans="1:1">
      <c r="A138" s="174"/>
    </row>
    <row r="139" spans="1:1">
      <c r="A139" s="174"/>
    </row>
    <row r="140" spans="1:1">
      <c r="A140" s="174"/>
    </row>
    <row r="141" spans="1:1">
      <c r="A141" s="174"/>
    </row>
    <row r="142" spans="1:1">
      <c r="A142" s="174"/>
    </row>
    <row r="143" spans="1:1">
      <c r="A143" s="174"/>
    </row>
    <row r="144" spans="1:1">
      <c r="A144" s="174"/>
    </row>
    <row r="145" spans="1:1">
      <c r="A145" s="174"/>
    </row>
    <row r="146" spans="1:1">
      <c r="A146" s="174"/>
    </row>
    <row r="147" spans="1:1">
      <c r="A147" s="174"/>
    </row>
    <row r="148" spans="1:1">
      <c r="A148" s="174"/>
    </row>
    <row r="149" spans="1:1">
      <c r="A149" s="174"/>
    </row>
    <row r="150" spans="1:1">
      <c r="A150" s="174"/>
    </row>
    <row r="151" spans="1:1">
      <c r="A151" s="174"/>
    </row>
    <row r="152" spans="1:1">
      <c r="A152" s="174"/>
    </row>
    <row r="153" spans="1:1">
      <c r="A153" s="174"/>
    </row>
    <row r="154" spans="1:1">
      <c r="A154" s="174"/>
    </row>
    <row r="155" spans="1:1">
      <c r="A155" s="174"/>
    </row>
    <row r="156" spans="1:1">
      <c r="A156" s="174"/>
    </row>
    <row r="157" spans="1:1">
      <c r="A157" s="174"/>
    </row>
    <row r="158" spans="1:1">
      <c r="A158" s="174"/>
    </row>
    <row r="159" spans="1:1">
      <c r="A159" s="174"/>
    </row>
    <row r="160" spans="1:1">
      <c r="A160" s="174"/>
    </row>
    <row r="161" spans="1:1">
      <c r="A161" s="174"/>
    </row>
    <row r="162" spans="1:1">
      <c r="A162" s="174"/>
    </row>
    <row r="163" spans="1:1">
      <c r="A163" s="174"/>
    </row>
    <row r="164" spans="1:1">
      <c r="A164" s="174"/>
    </row>
    <row r="165" spans="1:1">
      <c r="A165" s="174"/>
    </row>
    <row r="166" spans="1:1">
      <c r="A166" s="174"/>
    </row>
    <row r="167" spans="1:1">
      <c r="A167" s="174"/>
    </row>
    <row r="168" spans="1:1">
      <c r="A168" s="174"/>
    </row>
    <row r="169" spans="1:1">
      <c r="A169" s="174"/>
    </row>
    <row r="170" spans="1:1">
      <c r="A170" s="174"/>
    </row>
    <row r="171" spans="1:1">
      <c r="A171" s="174"/>
    </row>
    <row r="172" spans="1:1">
      <c r="A172" s="174"/>
    </row>
    <row r="173" spans="1:1">
      <c r="A173" s="174"/>
    </row>
    <row r="174" spans="1:1">
      <c r="A174" s="174"/>
    </row>
    <row r="175" spans="1:1">
      <c r="A175" s="174"/>
    </row>
    <row r="176" spans="1:1">
      <c r="A176" s="174"/>
    </row>
    <row r="177" spans="1:1">
      <c r="A177" s="174"/>
    </row>
    <row r="178" spans="1:1">
      <c r="A178" s="174"/>
    </row>
    <row r="179" spans="1:1">
      <c r="A179" s="174"/>
    </row>
    <row r="180" spans="1:1">
      <c r="A180" s="174"/>
    </row>
    <row r="181" spans="1:1">
      <c r="A181" s="174"/>
    </row>
    <row r="182" spans="1:1">
      <c r="A182" s="174"/>
    </row>
    <row r="183" spans="1:1">
      <c r="A183" s="174"/>
    </row>
    <row r="184" spans="1:1">
      <c r="A184" s="174"/>
    </row>
    <row r="185" spans="1:1">
      <c r="A185" s="174"/>
    </row>
    <row r="186" spans="1:1">
      <c r="A186" s="174"/>
    </row>
    <row r="187" spans="1:1">
      <c r="A187" s="174"/>
    </row>
    <row r="188" spans="1:1">
      <c r="A188" s="174"/>
    </row>
    <row r="189" spans="1:1">
      <c r="A189" s="174"/>
    </row>
    <row r="190" spans="1:1">
      <c r="A190" s="174"/>
    </row>
    <row r="191" spans="1:1">
      <c r="A191" s="174"/>
    </row>
    <row r="192" spans="1:1">
      <c r="A192" s="174"/>
    </row>
    <row r="193" spans="1:1">
      <c r="A193" s="174"/>
    </row>
    <row r="194" spans="1:1">
      <c r="A194" s="174"/>
    </row>
    <row r="195" spans="1:1">
      <c r="A195" s="174"/>
    </row>
    <row r="196" spans="1:1">
      <c r="A196" s="174"/>
    </row>
    <row r="197" spans="1:1">
      <c r="A197" s="174"/>
    </row>
    <row r="198" spans="1:1">
      <c r="A198" s="174"/>
    </row>
    <row r="199" spans="1:1">
      <c r="A199" s="174"/>
    </row>
    <row r="200" spans="1:1">
      <c r="A200" s="174"/>
    </row>
    <row r="201" spans="1:1">
      <c r="A201" s="174"/>
    </row>
    <row r="202" spans="1:1">
      <c r="A202" s="174"/>
    </row>
    <row r="203" spans="1:1">
      <c r="A203" s="174"/>
    </row>
    <row r="204" spans="1:1">
      <c r="A204" s="174"/>
    </row>
    <row r="205" spans="1:1">
      <c r="A205" s="174"/>
    </row>
    <row r="206" spans="1:1">
      <c r="A206" s="174"/>
    </row>
    <row r="207" spans="1:1">
      <c r="A207" s="174"/>
    </row>
    <row r="208" spans="1:1">
      <c r="A208" s="174"/>
    </row>
    <row r="209" spans="1:1">
      <c r="A209" s="174"/>
    </row>
    <row r="210" spans="1:1">
      <c r="A210" s="174"/>
    </row>
    <row r="211" spans="1:1">
      <c r="A211" s="174"/>
    </row>
    <row r="212" spans="1:1">
      <c r="A212" s="174"/>
    </row>
    <row r="213" spans="1:1">
      <c r="A213" s="174"/>
    </row>
    <row r="214" spans="1:1">
      <c r="A214" s="174"/>
    </row>
    <row r="215" spans="1:1">
      <c r="A215" s="174"/>
    </row>
    <row r="216" spans="1:1">
      <c r="A216" s="174"/>
    </row>
    <row r="217" spans="1:1">
      <c r="A217" s="174"/>
    </row>
    <row r="218" spans="1:1">
      <c r="A218" s="174"/>
    </row>
    <row r="219" spans="1:1">
      <c r="A219" s="174"/>
    </row>
    <row r="220" spans="1:1">
      <c r="A220" s="174"/>
    </row>
    <row r="221" spans="1:1">
      <c r="A221" s="174"/>
    </row>
    <row r="222" spans="1:1">
      <c r="A222" s="174"/>
    </row>
    <row r="223" spans="1:1">
      <c r="A223" s="174"/>
    </row>
    <row r="224" spans="1:1">
      <c r="A224" s="174"/>
    </row>
    <row r="225" spans="1:1">
      <c r="A225" s="174"/>
    </row>
    <row r="226" spans="1:1">
      <c r="A226" s="174"/>
    </row>
    <row r="227" spans="1:1">
      <c r="A227" s="174"/>
    </row>
    <row r="228" spans="1:1">
      <c r="A228" s="174"/>
    </row>
    <row r="229" spans="1:1">
      <c r="A229" s="174"/>
    </row>
    <row r="230" spans="1:1">
      <c r="A230" s="174"/>
    </row>
    <row r="231" spans="1:1">
      <c r="A231" s="174"/>
    </row>
    <row r="232" spans="1:1">
      <c r="A232" s="174"/>
    </row>
    <row r="233" spans="1:1">
      <c r="A233" s="174"/>
    </row>
    <row r="234" spans="1:1">
      <c r="A234" s="174"/>
    </row>
    <row r="235" spans="1:1">
      <c r="A235" s="174"/>
    </row>
    <row r="236" spans="1:1">
      <c r="A236" s="174"/>
    </row>
    <row r="237" spans="1:1">
      <c r="A237" s="174"/>
    </row>
    <row r="238" spans="1:1">
      <c r="A238" s="174"/>
    </row>
    <row r="239" spans="1:1">
      <c r="A239" s="174"/>
    </row>
    <row r="240" spans="1:1">
      <c r="A240" s="174"/>
    </row>
    <row r="241" spans="1:1">
      <c r="A241" s="174"/>
    </row>
    <row r="242" spans="1:1">
      <c r="A242" s="174"/>
    </row>
  </sheetData>
  <mergeCells count="3">
    <mergeCell ref="A2:G2"/>
    <mergeCell ref="C21:D21"/>
    <mergeCell ref="C22:D22"/>
  </mergeCells>
  <pageMargins left="0.59055118110236227" right="0.59055118110236227" top="0.98425196850393704" bottom="0.59055118110236227" header="0.31496062992125984" footer="0.31496062992125984"/>
  <pageSetup paperSize="9" scale="70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3"/>
  </sheetPr>
  <dimension ref="A1:O80"/>
  <sheetViews>
    <sheetView tabSelected="1" view="pageBreakPreview" topLeftCell="A32" zoomScale="75" zoomScaleNormal="75" zoomScaleSheetLayoutView="75" workbookViewId="0">
      <selection activeCell="G35" sqref="G35"/>
    </sheetView>
  </sheetViews>
  <sheetFormatPr defaultRowHeight="18.75"/>
  <cols>
    <col min="1" max="1" width="44.85546875" style="24" customWidth="1"/>
    <col min="2" max="2" width="28.7109375" style="49" customWidth="1"/>
    <col min="3" max="3" width="21.5703125" style="24" customWidth="1"/>
    <col min="4" max="4" width="16.140625" style="24" customWidth="1"/>
    <col min="5" max="5" width="15.42578125" style="24" customWidth="1"/>
    <col min="6" max="6" width="16.5703125" style="24" customWidth="1"/>
    <col min="7" max="7" width="15.28515625" style="24" customWidth="1"/>
    <col min="8" max="8" width="16.5703125" style="24" customWidth="1"/>
    <col min="9" max="9" width="16.140625" style="24" customWidth="1"/>
    <col min="10" max="10" width="16.42578125" style="24" customWidth="1"/>
    <col min="11" max="11" width="16.5703125" style="24" customWidth="1"/>
    <col min="12" max="12" width="16.85546875" style="24" customWidth="1"/>
    <col min="13" max="15" width="16.7109375" style="24" customWidth="1"/>
    <col min="16" max="16384" width="9.140625" style="24"/>
  </cols>
  <sheetData>
    <row r="1" spans="1:15" ht="20.25">
      <c r="O1" s="60" t="s">
        <v>172</v>
      </c>
    </row>
    <row r="2" spans="1:15" ht="28.5" customHeight="1">
      <c r="A2" s="297" t="s">
        <v>65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</row>
    <row r="3" spans="1:15" ht="41.25" customHeight="1">
      <c r="A3" s="297" t="s">
        <v>345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1:15" ht="26.25" customHeight="1">
      <c r="A4" s="314" t="s">
        <v>276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</row>
    <row r="5" spans="1:15" ht="20.25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</row>
    <row r="6" spans="1:15" ht="35.25" customHeight="1">
      <c r="A6" s="316" t="s">
        <v>128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</row>
    <row r="7" spans="1:15" ht="28.5" customHeight="1">
      <c r="A7" s="317" t="s">
        <v>112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</row>
    <row r="8" spans="1:15" ht="74.25" customHeight="1">
      <c r="A8" s="277" t="s">
        <v>100</v>
      </c>
      <c r="B8" s="277"/>
      <c r="C8" s="320" t="s">
        <v>312</v>
      </c>
      <c r="D8" s="320"/>
      <c r="E8" s="319"/>
      <c r="F8" s="318" t="s">
        <v>346</v>
      </c>
      <c r="G8" s="320"/>
      <c r="H8" s="319"/>
      <c r="I8" s="277" t="s">
        <v>347</v>
      </c>
      <c r="J8" s="277"/>
      <c r="K8" s="277"/>
      <c r="L8" s="277" t="s">
        <v>196</v>
      </c>
      <c r="M8" s="277"/>
      <c r="N8" s="318" t="s">
        <v>197</v>
      </c>
      <c r="O8" s="319"/>
    </row>
    <row r="9" spans="1:15" ht="27.75" customHeight="1">
      <c r="A9" s="277">
        <v>1</v>
      </c>
      <c r="B9" s="277"/>
      <c r="C9" s="320">
        <v>2</v>
      </c>
      <c r="D9" s="320"/>
      <c r="E9" s="319"/>
      <c r="F9" s="318">
        <v>3</v>
      </c>
      <c r="G9" s="320"/>
      <c r="H9" s="319"/>
      <c r="I9" s="277">
        <v>4</v>
      </c>
      <c r="J9" s="277"/>
      <c r="K9" s="277"/>
      <c r="L9" s="318">
        <v>5</v>
      </c>
      <c r="M9" s="319"/>
      <c r="N9" s="277">
        <v>6</v>
      </c>
      <c r="O9" s="277"/>
    </row>
    <row r="10" spans="1:15" ht="98.25" customHeight="1">
      <c r="A10" s="279" t="s">
        <v>214</v>
      </c>
      <c r="B10" s="279"/>
      <c r="C10" s="311">
        <f>SUM(C11:C13)</f>
        <v>135</v>
      </c>
      <c r="D10" s="312"/>
      <c r="E10" s="313"/>
      <c r="F10" s="311">
        <f>SUM(F11:F13)</f>
        <v>120</v>
      </c>
      <c r="G10" s="312"/>
      <c r="H10" s="313"/>
      <c r="I10" s="311">
        <f>SUM(I11:I13)</f>
        <v>121</v>
      </c>
      <c r="J10" s="312"/>
      <c r="K10" s="313"/>
      <c r="L10" s="310">
        <f>I10-F10</f>
        <v>1</v>
      </c>
      <c r="M10" s="310"/>
      <c r="N10" s="304">
        <f>IF(F10=0,0,I10/F10*100)</f>
        <v>100.83333333333333</v>
      </c>
      <c r="O10" s="305"/>
    </row>
    <row r="11" spans="1:15" ht="42" customHeight="1">
      <c r="A11" s="322" t="s">
        <v>102</v>
      </c>
      <c r="B11" s="322"/>
      <c r="C11" s="307">
        <v>1</v>
      </c>
      <c r="D11" s="308"/>
      <c r="E11" s="309"/>
      <c r="F11" s="307">
        <v>1</v>
      </c>
      <c r="G11" s="308"/>
      <c r="H11" s="309"/>
      <c r="I11" s="307">
        <v>1</v>
      </c>
      <c r="J11" s="308"/>
      <c r="K11" s="309"/>
      <c r="L11" s="306">
        <f t="shared" ref="L11:L25" si="0">I11-F11</f>
        <v>0</v>
      </c>
      <c r="M11" s="306"/>
      <c r="N11" s="299">
        <f t="shared" ref="N11:N25" si="1">IF(F11=0,0,I11/F11*100)</f>
        <v>100</v>
      </c>
      <c r="O11" s="300"/>
    </row>
    <row r="12" spans="1:15" ht="43.5" customHeight="1">
      <c r="A12" s="322" t="s">
        <v>101</v>
      </c>
      <c r="B12" s="322"/>
      <c r="C12" s="307">
        <v>8</v>
      </c>
      <c r="D12" s="308"/>
      <c r="E12" s="309"/>
      <c r="F12" s="307">
        <v>8</v>
      </c>
      <c r="G12" s="308"/>
      <c r="H12" s="309"/>
      <c r="I12" s="307">
        <v>8</v>
      </c>
      <c r="J12" s="308"/>
      <c r="K12" s="309"/>
      <c r="L12" s="306">
        <f t="shared" si="0"/>
        <v>0</v>
      </c>
      <c r="M12" s="306"/>
      <c r="N12" s="299">
        <f t="shared" si="1"/>
        <v>100</v>
      </c>
      <c r="O12" s="300"/>
    </row>
    <row r="13" spans="1:15" ht="41.25" customHeight="1">
      <c r="A13" s="322" t="s">
        <v>103</v>
      </c>
      <c r="B13" s="322"/>
      <c r="C13" s="307">
        <v>126</v>
      </c>
      <c r="D13" s="308"/>
      <c r="E13" s="309"/>
      <c r="F13" s="307">
        <v>111</v>
      </c>
      <c r="G13" s="308"/>
      <c r="H13" s="309"/>
      <c r="I13" s="307">
        <v>112</v>
      </c>
      <c r="J13" s="308"/>
      <c r="K13" s="309"/>
      <c r="L13" s="306">
        <f t="shared" si="0"/>
        <v>1</v>
      </c>
      <c r="M13" s="306"/>
      <c r="N13" s="299">
        <f t="shared" si="1"/>
        <v>100.90090090090089</v>
      </c>
      <c r="O13" s="300"/>
    </row>
    <row r="14" spans="1:15" ht="44.25" customHeight="1">
      <c r="A14" s="279" t="s">
        <v>157</v>
      </c>
      <c r="B14" s="279"/>
      <c r="C14" s="311">
        <f>SUM(C15:C17)</f>
        <v>5078</v>
      </c>
      <c r="D14" s="312"/>
      <c r="E14" s="313"/>
      <c r="F14" s="311">
        <f>F18</f>
        <v>4917</v>
      </c>
      <c r="G14" s="312"/>
      <c r="H14" s="313"/>
      <c r="I14" s="311">
        <f>SUM(I15:I17)</f>
        <v>4273</v>
      </c>
      <c r="J14" s="312"/>
      <c r="K14" s="313"/>
      <c r="L14" s="310">
        <f t="shared" si="0"/>
        <v>-644</v>
      </c>
      <c r="M14" s="310"/>
      <c r="N14" s="304">
        <f t="shared" si="1"/>
        <v>86.902582875737238</v>
      </c>
      <c r="O14" s="305"/>
    </row>
    <row r="15" spans="1:15" ht="33" customHeight="1">
      <c r="A15" s="322" t="s">
        <v>102</v>
      </c>
      <c r="B15" s="322"/>
      <c r="C15" s="307">
        <v>162</v>
      </c>
      <c r="D15" s="308"/>
      <c r="E15" s="309"/>
      <c r="F15" s="307">
        <f>F19</f>
        <v>117</v>
      </c>
      <c r="G15" s="308"/>
      <c r="H15" s="309"/>
      <c r="I15" s="307">
        <v>96</v>
      </c>
      <c r="J15" s="308"/>
      <c r="K15" s="309"/>
      <c r="L15" s="306">
        <f t="shared" si="0"/>
        <v>-21</v>
      </c>
      <c r="M15" s="306"/>
      <c r="N15" s="299">
        <f t="shared" si="1"/>
        <v>82.051282051282044</v>
      </c>
      <c r="O15" s="300"/>
    </row>
    <row r="16" spans="1:15" ht="33" customHeight="1">
      <c r="A16" s="322" t="s">
        <v>101</v>
      </c>
      <c r="B16" s="322"/>
      <c r="C16" s="307">
        <v>547</v>
      </c>
      <c r="D16" s="308"/>
      <c r="E16" s="309"/>
      <c r="F16" s="307">
        <f>F20</f>
        <v>496</v>
      </c>
      <c r="G16" s="308"/>
      <c r="H16" s="309"/>
      <c r="I16" s="307">
        <v>535</v>
      </c>
      <c r="J16" s="308"/>
      <c r="K16" s="309"/>
      <c r="L16" s="306">
        <f t="shared" si="0"/>
        <v>39</v>
      </c>
      <c r="M16" s="306"/>
      <c r="N16" s="299">
        <f t="shared" si="1"/>
        <v>107.86290322580645</v>
      </c>
      <c r="O16" s="300"/>
    </row>
    <row r="17" spans="1:15" ht="33" customHeight="1">
      <c r="A17" s="322" t="s">
        <v>103</v>
      </c>
      <c r="B17" s="322"/>
      <c r="C17" s="307">
        <v>4369</v>
      </c>
      <c r="D17" s="308"/>
      <c r="E17" s="309"/>
      <c r="F17" s="307">
        <f>F21</f>
        <v>4304</v>
      </c>
      <c r="G17" s="308"/>
      <c r="H17" s="309"/>
      <c r="I17" s="307">
        <v>3642</v>
      </c>
      <c r="J17" s="308"/>
      <c r="K17" s="309"/>
      <c r="L17" s="306">
        <f t="shared" si="0"/>
        <v>-662</v>
      </c>
      <c r="M17" s="306"/>
      <c r="N17" s="299">
        <f t="shared" si="1"/>
        <v>84.618959107806688</v>
      </c>
      <c r="O17" s="300"/>
    </row>
    <row r="18" spans="1:15" ht="47.25" customHeight="1">
      <c r="A18" s="279" t="s">
        <v>158</v>
      </c>
      <c r="B18" s="279"/>
      <c r="C18" s="311">
        <f>'I. Фін результат'!C95</f>
        <v>5203</v>
      </c>
      <c r="D18" s="312"/>
      <c r="E18" s="313"/>
      <c r="F18" s="311">
        <f>'I. Фін результат'!E95</f>
        <v>4917</v>
      </c>
      <c r="G18" s="312"/>
      <c r="H18" s="313"/>
      <c r="I18" s="311">
        <f>SUM(I19:K21)</f>
        <v>4373</v>
      </c>
      <c r="J18" s="312"/>
      <c r="K18" s="313"/>
      <c r="L18" s="310">
        <f t="shared" si="0"/>
        <v>-544</v>
      </c>
      <c r="M18" s="310"/>
      <c r="N18" s="304">
        <f t="shared" si="1"/>
        <v>88.936343298759397</v>
      </c>
      <c r="O18" s="305"/>
    </row>
    <row r="19" spans="1:15" ht="33" customHeight="1">
      <c r="A19" s="322" t="s">
        <v>102</v>
      </c>
      <c r="B19" s="322"/>
      <c r="C19" s="307">
        <v>162</v>
      </c>
      <c r="D19" s="308"/>
      <c r="E19" s="309"/>
      <c r="F19" s="307">
        <v>117</v>
      </c>
      <c r="G19" s="308"/>
      <c r="H19" s="309"/>
      <c r="I19" s="307">
        <v>96</v>
      </c>
      <c r="J19" s="308"/>
      <c r="K19" s="309"/>
      <c r="L19" s="306">
        <f t="shared" si="0"/>
        <v>-21</v>
      </c>
      <c r="M19" s="306"/>
      <c r="N19" s="299">
        <f t="shared" si="1"/>
        <v>82.051282051282044</v>
      </c>
      <c r="O19" s="300"/>
    </row>
    <row r="20" spans="1:15" ht="33" customHeight="1">
      <c r="A20" s="322" t="s">
        <v>101</v>
      </c>
      <c r="B20" s="322"/>
      <c r="C20" s="307">
        <v>547</v>
      </c>
      <c r="D20" s="308"/>
      <c r="E20" s="309"/>
      <c r="F20" s="307">
        <v>496</v>
      </c>
      <c r="G20" s="308"/>
      <c r="H20" s="309"/>
      <c r="I20" s="307">
        <v>535</v>
      </c>
      <c r="J20" s="308"/>
      <c r="K20" s="309"/>
      <c r="L20" s="306">
        <f t="shared" si="0"/>
        <v>39</v>
      </c>
      <c r="M20" s="306"/>
      <c r="N20" s="299">
        <f t="shared" si="1"/>
        <v>107.86290322580645</v>
      </c>
      <c r="O20" s="300"/>
    </row>
    <row r="21" spans="1:15" ht="33" customHeight="1">
      <c r="A21" s="322" t="s">
        <v>103</v>
      </c>
      <c r="B21" s="322"/>
      <c r="C21" s="307">
        <v>4494</v>
      </c>
      <c r="D21" s="308"/>
      <c r="E21" s="309"/>
      <c r="F21" s="307">
        <v>4304</v>
      </c>
      <c r="G21" s="308"/>
      <c r="H21" s="309"/>
      <c r="I21" s="307">
        <v>3742</v>
      </c>
      <c r="J21" s="308"/>
      <c r="K21" s="309"/>
      <c r="L21" s="306">
        <f t="shared" si="0"/>
        <v>-562</v>
      </c>
      <c r="M21" s="306"/>
      <c r="N21" s="299">
        <f t="shared" si="1"/>
        <v>86.942379182156131</v>
      </c>
      <c r="O21" s="300"/>
    </row>
    <row r="22" spans="1:15" ht="71.25" customHeight="1">
      <c r="A22" s="279" t="s">
        <v>182</v>
      </c>
      <c r="B22" s="279"/>
      <c r="C22" s="311">
        <f>(C18/C10)/3*1000</f>
        <v>12846.913580246912</v>
      </c>
      <c r="D22" s="312"/>
      <c r="E22" s="313"/>
      <c r="F22" s="311">
        <f>(F18/F10)/3*1000</f>
        <v>13658.333333333334</v>
      </c>
      <c r="G22" s="312"/>
      <c r="H22" s="313"/>
      <c r="I22" s="311">
        <f>(I18/I10)/3*1000</f>
        <v>12046.831955922864</v>
      </c>
      <c r="J22" s="312"/>
      <c r="K22" s="313"/>
      <c r="L22" s="310">
        <f t="shared" si="0"/>
        <v>-1611.50137741047</v>
      </c>
      <c r="M22" s="310"/>
      <c r="N22" s="304">
        <f t="shared" si="1"/>
        <v>88.201332197116756</v>
      </c>
      <c r="O22" s="305"/>
    </row>
    <row r="23" spans="1:15" ht="33" customHeight="1">
      <c r="A23" s="322" t="s">
        <v>102</v>
      </c>
      <c r="B23" s="322"/>
      <c r="C23" s="307">
        <f>(C19/C11)/3*1000</f>
        <v>54000</v>
      </c>
      <c r="D23" s="308"/>
      <c r="E23" s="309"/>
      <c r="F23" s="307">
        <f>(F19/F11)/3*1000</f>
        <v>39000</v>
      </c>
      <c r="G23" s="308"/>
      <c r="H23" s="309"/>
      <c r="I23" s="307">
        <f>(I19/I11)/3*1000</f>
        <v>32000</v>
      </c>
      <c r="J23" s="308"/>
      <c r="K23" s="309"/>
      <c r="L23" s="306">
        <f t="shared" si="0"/>
        <v>-7000</v>
      </c>
      <c r="M23" s="306"/>
      <c r="N23" s="299">
        <f t="shared" si="1"/>
        <v>82.051282051282044</v>
      </c>
      <c r="O23" s="300"/>
    </row>
    <row r="24" spans="1:15" ht="33" customHeight="1">
      <c r="A24" s="322" t="s">
        <v>101</v>
      </c>
      <c r="B24" s="322"/>
      <c r="C24" s="307">
        <f>(C20/C12)/3*1000</f>
        <v>22791.666666666668</v>
      </c>
      <c r="D24" s="308"/>
      <c r="E24" s="309"/>
      <c r="F24" s="307">
        <f>(F20/F12)/3*1000</f>
        <v>20666.666666666668</v>
      </c>
      <c r="G24" s="308"/>
      <c r="H24" s="309"/>
      <c r="I24" s="307">
        <f>(I20/I12)/3*1000</f>
        <v>22291.666666666668</v>
      </c>
      <c r="J24" s="308"/>
      <c r="K24" s="309"/>
      <c r="L24" s="306">
        <f t="shared" si="0"/>
        <v>1625</v>
      </c>
      <c r="M24" s="306"/>
      <c r="N24" s="299">
        <f t="shared" si="1"/>
        <v>107.86290322580645</v>
      </c>
      <c r="O24" s="300"/>
    </row>
    <row r="25" spans="1:15" ht="33" customHeight="1">
      <c r="A25" s="322" t="s">
        <v>103</v>
      </c>
      <c r="B25" s="322"/>
      <c r="C25" s="307">
        <f>(C21/C13)/3*1000</f>
        <v>11888.888888888887</v>
      </c>
      <c r="D25" s="308"/>
      <c r="E25" s="309"/>
      <c r="F25" s="307">
        <f>(F21/F13)/3*1000</f>
        <v>12924.924924924924</v>
      </c>
      <c r="G25" s="308"/>
      <c r="H25" s="309"/>
      <c r="I25" s="307">
        <f>(I21/I13)/3*1000</f>
        <v>11136.904761904761</v>
      </c>
      <c r="J25" s="308"/>
      <c r="K25" s="309"/>
      <c r="L25" s="306">
        <f t="shared" si="0"/>
        <v>-1788.0201630201627</v>
      </c>
      <c r="M25" s="306"/>
      <c r="N25" s="299">
        <f t="shared" si="1"/>
        <v>86.166107939458314</v>
      </c>
      <c r="O25" s="300"/>
    </row>
    <row r="26" spans="1:15" ht="13.5" customHeight="1">
      <c r="A26" s="45"/>
      <c r="B26" s="45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47"/>
    </row>
    <row r="27" spans="1:15" ht="20.25">
      <c r="A27" s="321" t="s">
        <v>159</v>
      </c>
      <c r="B27" s="321"/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</row>
    <row r="28" spans="1:15" ht="11.25" customHeight="1">
      <c r="A28" s="48"/>
      <c r="B28" s="48"/>
      <c r="C28" s="48"/>
      <c r="D28" s="48"/>
      <c r="E28" s="48"/>
      <c r="F28" s="48"/>
      <c r="G28" s="48"/>
      <c r="H28" s="48"/>
      <c r="I28" s="48"/>
      <c r="J28" s="22"/>
      <c r="K28" s="22"/>
      <c r="L28" s="22"/>
      <c r="M28" s="22"/>
      <c r="N28" s="22"/>
      <c r="O28" s="22"/>
    </row>
    <row r="29" spans="1:15" ht="22.5">
      <c r="A29" s="316" t="s">
        <v>199</v>
      </c>
      <c r="B29" s="316"/>
      <c r="C29" s="316"/>
      <c r="D29" s="316"/>
      <c r="E29" s="316"/>
      <c r="F29" s="316"/>
      <c r="G29" s="316"/>
      <c r="H29" s="316"/>
      <c r="I29" s="316"/>
      <c r="J29" s="316"/>
    </row>
    <row r="30" spans="1:15">
      <c r="A30" s="79"/>
    </row>
    <row r="31" spans="1:15" ht="52.5" customHeight="1">
      <c r="A31" s="324" t="s">
        <v>203</v>
      </c>
      <c r="B31" s="325"/>
      <c r="C31" s="326"/>
      <c r="D31" s="289" t="s">
        <v>348</v>
      </c>
      <c r="E31" s="289"/>
      <c r="F31" s="289"/>
      <c r="G31" s="289" t="s">
        <v>349</v>
      </c>
      <c r="H31" s="289"/>
      <c r="I31" s="289"/>
      <c r="J31" s="289" t="s">
        <v>204</v>
      </c>
      <c r="K31" s="289"/>
      <c r="L31" s="289"/>
      <c r="M31" s="330" t="s">
        <v>205</v>
      </c>
      <c r="N31" s="331"/>
      <c r="O31" s="332"/>
    </row>
    <row r="32" spans="1:15" ht="155.25" customHeight="1">
      <c r="A32" s="327"/>
      <c r="B32" s="328"/>
      <c r="C32" s="329"/>
      <c r="D32" s="167" t="s">
        <v>200</v>
      </c>
      <c r="E32" s="167" t="s">
        <v>201</v>
      </c>
      <c r="F32" s="167" t="s">
        <v>202</v>
      </c>
      <c r="G32" s="167" t="s">
        <v>200</v>
      </c>
      <c r="H32" s="167" t="s">
        <v>201</v>
      </c>
      <c r="I32" s="167" t="s">
        <v>202</v>
      </c>
      <c r="J32" s="167" t="s">
        <v>200</v>
      </c>
      <c r="K32" s="167" t="s">
        <v>201</v>
      </c>
      <c r="L32" s="167" t="s">
        <v>202</v>
      </c>
      <c r="M32" s="80" t="s">
        <v>206</v>
      </c>
      <c r="N32" s="80" t="s">
        <v>207</v>
      </c>
      <c r="O32" s="80" t="s">
        <v>208</v>
      </c>
    </row>
    <row r="33" spans="1:15" ht="25.5" customHeight="1">
      <c r="A33" s="330">
        <v>1</v>
      </c>
      <c r="B33" s="331"/>
      <c r="C33" s="332"/>
      <c r="D33" s="167">
        <v>2</v>
      </c>
      <c r="E33" s="167">
        <v>3</v>
      </c>
      <c r="F33" s="167">
        <v>4</v>
      </c>
      <c r="G33" s="167">
        <v>5</v>
      </c>
      <c r="H33" s="34">
        <v>6</v>
      </c>
      <c r="I33" s="34">
        <v>7</v>
      </c>
      <c r="J33" s="34">
        <v>8</v>
      </c>
      <c r="K33" s="34">
        <v>9</v>
      </c>
      <c r="L33" s="34">
        <v>10</v>
      </c>
      <c r="M33" s="34">
        <v>11</v>
      </c>
      <c r="N33" s="34">
        <v>12</v>
      </c>
      <c r="O33" s="34">
        <v>13</v>
      </c>
    </row>
    <row r="34" spans="1:15" ht="36" customHeight="1">
      <c r="A34" s="339" t="s">
        <v>261</v>
      </c>
      <c r="B34" s="340"/>
      <c r="C34" s="341"/>
      <c r="D34" s="226">
        <v>3328</v>
      </c>
      <c r="E34" s="226"/>
      <c r="F34" s="226"/>
      <c r="G34" s="226">
        <v>3124</v>
      </c>
      <c r="H34" s="145"/>
      <c r="I34" s="145"/>
      <c r="J34" s="147">
        <f t="shared" ref="J34:J49" si="2">G34-D34</f>
        <v>-204</v>
      </c>
      <c r="K34" s="145"/>
      <c r="L34" s="145"/>
      <c r="M34" s="146">
        <f>(G34/D34)*100</f>
        <v>93.870192307692307</v>
      </c>
      <c r="N34" s="116" t="e">
        <f t="shared" ref="N34:N39" si="3">(H34/E34)*100</f>
        <v>#DIV/0!</v>
      </c>
      <c r="O34" s="117" t="e">
        <f t="shared" ref="O34:O39" si="4">(I34/F34)*100</f>
        <v>#DIV/0!</v>
      </c>
    </row>
    <row r="35" spans="1:15" ht="36" customHeight="1">
      <c r="A35" s="339" t="s">
        <v>262</v>
      </c>
      <c r="B35" s="340"/>
      <c r="C35" s="341"/>
      <c r="D35" s="226">
        <v>907</v>
      </c>
      <c r="E35" s="226"/>
      <c r="F35" s="226"/>
      <c r="G35" s="226">
        <v>907</v>
      </c>
      <c r="H35" s="145"/>
      <c r="I35" s="145"/>
      <c r="J35" s="147">
        <f t="shared" si="2"/>
        <v>0</v>
      </c>
      <c r="K35" s="145"/>
      <c r="L35" s="145"/>
      <c r="M35" s="146">
        <f t="shared" ref="M35:M50" si="5">(G35/D35)*100</f>
        <v>100</v>
      </c>
      <c r="N35" s="116" t="e">
        <f t="shared" si="3"/>
        <v>#DIV/0!</v>
      </c>
      <c r="O35" s="117" t="e">
        <f t="shared" si="4"/>
        <v>#DIV/0!</v>
      </c>
    </row>
    <row r="36" spans="1:15" ht="36" customHeight="1">
      <c r="A36" s="339" t="s">
        <v>292</v>
      </c>
      <c r="B36" s="340"/>
      <c r="C36" s="341"/>
      <c r="D36" s="226">
        <v>633</v>
      </c>
      <c r="E36" s="226"/>
      <c r="F36" s="226"/>
      <c r="G36" s="226">
        <v>633</v>
      </c>
      <c r="H36" s="145"/>
      <c r="I36" s="145"/>
      <c r="J36" s="147">
        <f t="shared" si="2"/>
        <v>0</v>
      </c>
      <c r="K36" s="145"/>
      <c r="L36" s="145"/>
      <c r="M36" s="146">
        <f t="shared" si="5"/>
        <v>100</v>
      </c>
      <c r="N36" s="116" t="e">
        <f t="shared" si="3"/>
        <v>#DIV/0!</v>
      </c>
      <c r="O36" s="117" t="e">
        <f t="shared" si="4"/>
        <v>#DIV/0!</v>
      </c>
    </row>
    <row r="37" spans="1:15" ht="36" customHeight="1">
      <c r="A37" s="333" t="s">
        <v>263</v>
      </c>
      <c r="B37" s="334"/>
      <c r="C37" s="335"/>
      <c r="D37" s="226">
        <v>25</v>
      </c>
      <c r="E37" s="226"/>
      <c r="F37" s="226"/>
      <c r="G37" s="226">
        <v>25</v>
      </c>
      <c r="H37" s="145"/>
      <c r="I37" s="145"/>
      <c r="J37" s="147">
        <f t="shared" si="2"/>
        <v>0</v>
      </c>
      <c r="K37" s="145"/>
      <c r="L37" s="145"/>
      <c r="M37" s="146">
        <f t="shared" si="5"/>
        <v>100</v>
      </c>
      <c r="N37" s="116" t="e">
        <f t="shared" si="3"/>
        <v>#DIV/0!</v>
      </c>
      <c r="O37" s="117" t="e">
        <f t="shared" si="4"/>
        <v>#DIV/0!</v>
      </c>
    </row>
    <row r="38" spans="1:15" ht="36" customHeight="1">
      <c r="A38" s="339" t="s">
        <v>264</v>
      </c>
      <c r="B38" s="340"/>
      <c r="C38" s="341"/>
      <c r="D38" s="226">
        <v>0</v>
      </c>
      <c r="E38" s="226"/>
      <c r="F38" s="226"/>
      <c r="G38" s="226">
        <v>0</v>
      </c>
      <c r="H38" s="145"/>
      <c r="I38" s="145"/>
      <c r="J38" s="147">
        <f t="shared" si="2"/>
        <v>0</v>
      </c>
      <c r="K38" s="145"/>
      <c r="L38" s="145"/>
      <c r="M38" s="146"/>
      <c r="N38" s="116" t="e">
        <f t="shared" si="3"/>
        <v>#DIV/0!</v>
      </c>
      <c r="O38" s="117" t="e">
        <f t="shared" si="4"/>
        <v>#DIV/0!</v>
      </c>
    </row>
    <row r="39" spans="1:15" ht="33.75" hidden="1" customHeight="1">
      <c r="A39" s="339" t="s">
        <v>265</v>
      </c>
      <c r="B39" s="340"/>
      <c r="C39" s="341"/>
      <c r="D39" s="226"/>
      <c r="E39" s="226"/>
      <c r="F39" s="226"/>
      <c r="G39" s="226"/>
      <c r="H39" s="145"/>
      <c r="I39" s="145"/>
      <c r="J39" s="147">
        <f t="shared" si="2"/>
        <v>0</v>
      </c>
      <c r="K39" s="145"/>
      <c r="L39" s="145"/>
      <c r="M39" s="146"/>
      <c r="N39" s="116" t="e">
        <f t="shared" si="3"/>
        <v>#DIV/0!</v>
      </c>
      <c r="O39" s="117" t="e">
        <f t="shared" si="4"/>
        <v>#DIV/0!</v>
      </c>
    </row>
    <row r="40" spans="1:15" ht="36" customHeight="1">
      <c r="A40" s="339" t="s">
        <v>266</v>
      </c>
      <c r="B40" s="340"/>
      <c r="C40" s="341"/>
      <c r="D40" s="226">
        <v>0</v>
      </c>
      <c r="E40" s="226"/>
      <c r="F40" s="226"/>
      <c r="G40" s="226">
        <v>0</v>
      </c>
      <c r="H40" s="145"/>
      <c r="I40" s="145"/>
      <c r="J40" s="147">
        <f t="shared" si="2"/>
        <v>0</v>
      </c>
      <c r="K40" s="147"/>
      <c r="L40" s="148"/>
      <c r="M40" s="146"/>
      <c r="N40" s="116" t="e">
        <f t="shared" ref="N40:N48" si="6">(H40/E40)*100</f>
        <v>#DIV/0!</v>
      </c>
      <c r="O40" s="117" t="e">
        <f t="shared" ref="O40:O48" si="7">(I40/F40)*100</f>
        <v>#DIV/0!</v>
      </c>
    </row>
    <row r="41" spans="1:15" ht="36" customHeight="1">
      <c r="A41" s="333" t="s">
        <v>293</v>
      </c>
      <c r="B41" s="334"/>
      <c r="C41" s="335"/>
      <c r="D41" s="226">
        <v>366</v>
      </c>
      <c r="E41" s="226"/>
      <c r="F41" s="226"/>
      <c r="G41" s="226">
        <v>366</v>
      </c>
      <c r="H41" s="145"/>
      <c r="I41" s="145"/>
      <c r="J41" s="147">
        <f t="shared" si="2"/>
        <v>0</v>
      </c>
      <c r="K41" s="147"/>
      <c r="L41" s="148"/>
      <c r="M41" s="146">
        <f t="shared" si="5"/>
        <v>100</v>
      </c>
      <c r="N41" s="116" t="e">
        <f t="shared" si="6"/>
        <v>#DIV/0!</v>
      </c>
      <c r="O41" s="117" t="e">
        <f t="shared" si="7"/>
        <v>#DIV/0!</v>
      </c>
    </row>
    <row r="42" spans="1:15" ht="36" customHeight="1">
      <c r="A42" s="333" t="s">
        <v>267</v>
      </c>
      <c r="B42" s="334"/>
      <c r="C42" s="335"/>
      <c r="D42" s="226">
        <v>339</v>
      </c>
      <c r="E42" s="226"/>
      <c r="F42" s="226"/>
      <c r="G42" s="226">
        <v>339</v>
      </c>
      <c r="H42" s="145"/>
      <c r="I42" s="145"/>
      <c r="J42" s="147">
        <f t="shared" si="2"/>
        <v>0</v>
      </c>
      <c r="K42" s="147"/>
      <c r="L42" s="148"/>
      <c r="M42" s="146">
        <f t="shared" si="5"/>
        <v>100</v>
      </c>
      <c r="N42" s="116" t="e">
        <f t="shared" ref="N42:O44" si="8">(H42/E42)*100</f>
        <v>#DIV/0!</v>
      </c>
      <c r="O42" s="117" t="e">
        <f t="shared" si="8"/>
        <v>#DIV/0!</v>
      </c>
    </row>
    <row r="43" spans="1:15" ht="64.5" customHeight="1">
      <c r="A43" s="333" t="s">
        <v>371</v>
      </c>
      <c r="B43" s="334"/>
      <c r="C43" s="335"/>
      <c r="D43" s="226">
        <v>49</v>
      </c>
      <c r="E43" s="226"/>
      <c r="F43" s="226"/>
      <c r="G43" s="226">
        <v>49</v>
      </c>
      <c r="H43" s="145"/>
      <c r="I43" s="145"/>
      <c r="J43" s="147">
        <f t="shared" si="2"/>
        <v>0</v>
      </c>
      <c r="K43" s="147"/>
      <c r="L43" s="148"/>
      <c r="M43" s="146">
        <f t="shared" si="5"/>
        <v>100</v>
      </c>
      <c r="N43" s="116" t="e">
        <f t="shared" si="8"/>
        <v>#DIV/0!</v>
      </c>
      <c r="O43" s="117" t="e">
        <f t="shared" si="8"/>
        <v>#DIV/0!</v>
      </c>
    </row>
    <row r="44" spans="1:15" ht="40.5" hidden="1" customHeight="1">
      <c r="A44" s="333" t="s">
        <v>268</v>
      </c>
      <c r="B44" s="334"/>
      <c r="C44" s="335"/>
      <c r="D44" s="226"/>
      <c r="E44" s="226"/>
      <c r="F44" s="226"/>
      <c r="G44" s="226"/>
      <c r="H44" s="145"/>
      <c r="I44" s="145"/>
      <c r="J44" s="147">
        <f t="shared" si="2"/>
        <v>0</v>
      </c>
      <c r="K44" s="147"/>
      <c r="L44" s="148"/>
      <c r="M44" s="146" t="e">
        <f t="shared" si="5"/>
        <v>#DIV/0!</v>
      </c>
      <c r="N44" s="116" t="e">
        <f t="shared" si="8"/>
        <v>#DIV/0!</v>
      </c>
      <c r="O44" s="117" t="e">
        <f t="shared" si="8"/>
        <v>#DIV/0!</v>
      </c>
    </row>
    <row r="45" spans="1:15" ht="48" customHeight="1">
      <c r="A45" s="333" t="s">
        <v>289</v>
      </c>
      <c r="B45" s="334"/>
      <c r="C45" s="335"/>
      <c r="D45" s="226">
        <v>14</v>
      </c>
      <c r="E45" s="226"/>
      <c r="F45" s="226"/>
      <c r="G45" s="226">
        <v>14</v>
      </c>
      <c r="H45" s="145"/>
      <c r="I45" s="145"/>
      <c r="J45" s="147">
        <f t="shared" si="2"/>
        <v>0</v>
      </c>
      <c r="K45" s="147"/>
      <c r="L45" s="148"/>
      <c r="M45" s="146">
        <f t="shared" si="5"/>
        <v>100</v>
      </c>
      <c r="N45" s="116"/>
      <c r="O45" s="117"/>
    </row>
    <row r="46" spans="1:15" ht="35.25" customHeight="1">
      <c r="A46" s="333" t="s">
        <v>269</v>
      </c>
      <c r="B46" s="334"/>
      <c r="C46" s="335"/>
      <c r="D46" s="226">
        <v>16</v>
      </c>
      <c r="E46" s="226"/>
      <c r="F46" s="226"/>
      <c r="G46" s="226">
        <v>16</v>
      </c>
      <c r="H46" s="145"/>
      <c r="I46" s="145"/>
      <c r="J46" s="147">
        <f t="shared" si="2"/>
        <v>0</v>
      </c>
      <c r="K46" s="147"/>
      <c r="L46" s="148"/>
      <c r="M46" s="146">
        <f t="shared" si="5"/>
        <v>100</v>
      </c>
      <c r="N46" s="116" t="e">
        <f>(H46/E46)*100</f>
        <v>#DIV/0!</v>
      </c>
      <c r="O46" s="117" t="e">
        <f>(I46/F46)*100</f>
        <v>#DIV/0!</v>
      </c>
    </row>
    <row r="47" spans="1:15" ht="35.25" customHeight="1">
      <c r="A47" s="333" t="s">
        <v>270</v>
      </c>
      <c r="B47" s="334"/>
      <c r="C47" s="335"/>
      <c r="D47" s="226">
        <v>25</v>
      </c>
      <c r="E47" s="226"/>
      <c r="F47" s="226"/>
      <c r="G47" s="226">
        <v>13</v>
      </c>
      <c r="H47" s="145"/>
      <c r="I47" s="145"/>
      <c r="J47" s="147">
        <f t="shared" si="2"/>
        <v>-12</v>
      </c>
      <c r="K47" s="147"/>
      <c r="L47" s="148"/>
      <c r="M47" s="146">
        <f t="shared" si="5"/>
        <v>52</v>
      </c>
      <c r="N47" s="116" t="e">
        <f t="shared" si="6"/>
        <v>#DIV/0!</v>
      </c>
      <c r="O47" s="117" t="e">
        <f t="shared" si="7"/>
        <v>#DIV/0!</v>
      </c>
    </row>
    <row r="48" spans="1:15" ht="35.25" hidden="1" customHeight="1">
      <c r="A48" s="333" t="s">
        <v>271</v>
      </c>
      <c r="B48" s="334"/>
      <c r="C48" s="335"/>
      <c r="D48" s="226"/>
      <c r="E48" s="226"/>
      <c r="F48" s="226"/>
      <c r="G48" s="226"/>
      <c r="H48" s="145"/>
      <c r="I48" s="145"/>
      <c r="J48" s="147">
        <f t="shared" si="2"/>
        <v>0</v>
      </c>
      <c r="K48" s="147"/>
      <c r="L48" s="148"/>
      <c r="M48" s="146" t="e">
        <f t="shared" si="5"/>
        <v>#DIV/0!</v>
      </c>
      <c r="N48" s="116" t="e">
        <f t="shared" si="6"/>
        <v>#DIV/0!</v>
      </c>
      <c r="O48" s="117" t="e">
        <f t="shared" si="7"/>
        <v>#DIV/0!</v>
      </c>
    </row>
    <row r="49" spans="1:15" ht="35.25" customHeight="1">
      <c r="A49" s="301" t="s">
        <v>372</v>
      </c>
      <c r="B49" s="302"/>
      <c r="C49" s="303"/>
      <c r="D49" s="226">
        <v>1499</v>
      </c>
      <c r="E49" s="226"/>
      <c r="F49" s="226"/>
      <c r="G49" s="226">
        <v>1202</v>
      </c>
      <c r="H49" s="145"/>
      <c r="I49" s="145"/>
      <c r="J49" s="147">
        <f t="shared" si="2"/>
        <v>-297</v>
      </c>
      <c r="K49" s="147"/>
      <c r="L49" s="148"/>
      <c r="M49" s="146">
        <f t="shared" si="5"/>
        <v>80.186791194129412</v>
      </c>
      <c r="N49" s="116"/>
      <c r="O49" s="117"/>
    </row>
    <row r="50" spans="1:15" ht="35.25" customHeight="1">
      <c r="A50" s="333" t="s">
        <v>272</v>
      </c>
      <c r="B50" s="334"/>
      <c r="C50" s="335"/>
      <c r="D50" s="226">
        <v>808</v>
      </c>
      <c r="E50" s="226"/>
      <c r="F50" s="226"/>
      <c r="G50" s="226">
        <v>808</v>
      </c>
      <c r="H50" s="147"/>
      <c r="I50" s="148"/>
      <c r="J50" s="147">
        <f>G50-D50</f>
        <v>0</v>
      </c>
      <c r="K50" s="147"/>
      <c r="L50" s="148"/>
      <c r="M50" s="146">
        <f t="shared" si="5"/>
        <v>100</v>
      </c>
      <c r="N50" s="116" t="e">
        <f>(H50/E50)*100</f>
        <v>#DIV/0!</v>
      </c>
      <c r="O50" s="117" t="e">
        <f>(I50/F50)*100</f>
        <v>#DIV/0!</v>
      </c>
    </row>
    <row r="51" spans="1:15" ht="33" customHeight="1">
      <c r="A51" s="336" t="s">
        <v>34</v>
      </c>
      <c r="B51" s="337"/>
      <c r="C51" s="338"/>
      <c r="D51" s="149">
        <f>SUM(D34:D50)</f>
        <v>8009</v>
      </c>
      <c r="E51" s="149"/>
      <c r="F51" s="28"/>
      <c r="G51" s="149">
        <f>SUM(G34:G50)</f>
        <v>7496</v>
      </c>
      <c r="H51" s="149"/>
      <c r="I51" s="28"/>
      <c r="J51" s="149">
        <f>G51-D51</f>
        <v>-513</v>
      </c>
      <c r="K51" s="149">
        <f>H51-E51</f>
        <v>0</v>
      </c>
      <c r="L51" s="28">
        <f>I51-F51</f>
        <v>0</v>
      </c>
      <c r="M51" s="150">
        <f>(G51/D51)*100</f>
        <v>93.594705955799725</v>
      </c>
      <c r="N51" s="116" t="e">
        <f>(H51/E51)*100</f>
        <v>#DIV/0!</v>
      </c>
      <c r="O51" s="117" t="e">
        <f>(I51/F51)*100</f>
        <v>#DIV/0!</v>
      </c>
    </row>
    <row r="52" spans="1:15" ht="38.25" customHeight="1">
      <c r="C52" s="50"/>
      <c r="D52" s="50"/>
      <c r="E52" s="50"/>
    </row>
    <row r="53" spans="1:15" s="1" customFormat="1" ht="22.5">
      <c r="A53" s="323" t="s">
        <v>350</v>
      </c>
      <c r="B53" s="323"/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</row>
    <row r="54" spans="1:15" s="1" customFormat="1">
      <c r="A54" s="261"/>
      <c r="B54" s="264"/>
      <c r="O54" s="246" t="s">
        <v>215</v>
      </c>
    </row>
    <row r="55" spans="1:15" s="1" customFormat="1" ht="56.25" customHeight="1">
      <c r="A55" s="181" t="s">
        <v>351</v>
      </c>
      <c r="B55" s="294" t="s">
        <v>352</v>
      </c>
      <c r="C55" s="294"/>
      <c r="D55" s="294" t="s">
        <v>353</v>
      </c>
      <c r="E55" s="294"/>
      <c r="F55" s="294" t="s">
        <v>354</v>
      </c>
      <c r="G55" s="294"/>
      <c r="H55" s="294" t="s">
        <v>355</v>
      </c>
      <c r="I55" s="294"/>
      <c r="J55" s="294"/>
      <c r="K55" s="342" t="s">
        <v>356</v>
      </c>
      <c r="L55" s="343"/>
      <c r="M55" s="342" t="s">
        <v>357</v>
      </c>
      <c r="N55" s="344"/>
      <c r="O55" s="343"/>
    </row>
    <row r="56" spans="1:15" s="1" customFormat="1" ht="24.75" customHeight="1">
      <c r="A56" s="7">
        <v>1</v>
      </c>
      <c r="B56" s="345">
        <v>2</v>
      </c>
      <c r="C56" s="345"/>
      <c r="D56" s="345">
        <v>3</v>
      </c>
      <c r="E56" s="345"/>
      <c r="F56" s="345">
        <v>4</v>
      </c>
      <c r="G56" s="345"/>
      <c r="H56" s="345">
        <v>5</v>
      </c>
      <c r="I56" s="345"/>
      <c r="J56" s="345"/>
      <c r="K56" s="345">
        <v>6</v>
      </c>
      <c r="L56" s="345"/>
      <c r="M56" s="346">
        <v>7</v>
      </c>
      <c r="N56" s="347"/>
      <c r="O56" s="348"/>
    </row>
    <row r="57" spans="1:15" s="1" customFormat="1" ht="22.5" customHeight="1">
      <c r="A57" s="265"/>
      <c r="B57" s="349"/>
      <c r="C57" s="349"/>
      <c r="D57" s="350"/>
      <c r="E57" s="350"/>
      <c r="F57" s="351"/>
      <c r="G57" s="351"/>
      <c r="H57" s="352"/>
      <c r="I57" s="353"/>
      <c r="J57" s="353"/>
      <c r="K57" s="354"/>
      <c r="L57" s="355"/>
      <c r="M57" s="356"/>
      <c r="N57" s="356"/>
      <c r="O57" s="356"/>
    </row>
    <row r="58" spans="1:15" s="1" customFormat="1" ht="22.5" customHeight="1">
      <c r="A58" s="265"/>
      <c r="B58" s="349"/>
      <c r="C58" s="349"/>
      <c r="D58" s="350"/>
      <c r="E58" s="350"/>
      <c r="F58" s="351"/>
      <c r="G58" s="351"/>
      <c r="H58" s="352"/>
      <c r="I58" s="353"/>
      <c r="J58" s="353"/>
      <c r="K58" s="354"/>
      <c r="L58" s="355"/>
      <c r="M58" s="356"/>
      <c r="N58" s="356"/>
      <c r="O58" s="356"/>
    </row>
    <row r="59" spans="1:15" s="1" customFormat="1" ht="22.5" customHeight="1">
      <c r="A59" s="265"/>
      <c r="B59" s="349"/>
      <c r="C59" s="349"/>
      <c r="D59" s="350"/>
      <c r="E59" s="350"/>
      <c r="F59" s="351"/>
      <c r="G59" s="351"/>
      <c r="H59" s="352"/>
      <c r="I59" s="353"/>
      <c r="J59" s="353"/>
      <c r="K59" s="354"/>
      <c r="L59" s="355"/>
      <c r="M59" s="356"/>
      <c r="N59" s="356"/>
      <c r="O59" s="356"/>
    </row>
    <row r="60" spans="1:15" s="1" customFormat="1" ht="22.5" customHeight="1">
      <c r="A60" s="265"/>
      <c r="B60" s="349"/>
      <c r="C60" s="349"/>
      <c r="D60" s="350"/>
      <c r="E60" s="350"/>
      <c r="F60" s="351"/>
      <c r="G60" s="351"/>
      <c r="H60" s="352"/>
      <c r="I60" s="353"/>
      <c r="J60" s="353"/>
      <c r="K60" s="354"/>
      <c r="L60" s="355"/>
      <c r="M60" s="356"/>
      <c r="N60" s="356"/>
      <c r="O60" s="356"/>
    </row>
    <row r="61" spans="1:15" s="1" customFormat="1" ht="30" customHeight="1">
      <c r="A61" s="266" t="s">
        <v>34</v>
      </c>
      <c r="B61" s="357" t="s">
        <v>16</v>
      </c>
      <c r="C61" s="357"/>
      <c r="D61" s="357" t="s">
        <v>16</v>
      </c>
      <c r="E61" s="357"/>
      <c r="F61" s="357" t="s">
        <v>16</v>
      </c>
      <c r="G61" s="357"/>
      <c r="H61" s="358"/>
      <c r="I61" s="358"/>
      <c r="J61" s="358"/>
      <c r="K61" s="359">
        <f>SUM(K57:L57)</f>
        <v>0</v>
      </c>
      <c r="L61" s="360"/>
      <c r="M61" s="361"/>
      <c r="N61" s="361"/>
      <c r="O61" s="361"/>
    </row>
    <row r="62" spans="1:15" s="1" customFormat="1" ht="45" customHeight="1">
      <c r="A62" s="267"/>
      <c r="B62" s="115"/>
      <c r="C62" s="115"/>
      <c r="D62" s="115"/>
      <c r="E62" s="115"/>
      <c r="F62" s="115" t="s">
        <v>288</v>
      </c>
      <c r="G62" s="115"/>
      <c r="H62" s="115"/>
      <c r="I62" s="115"/>
      <c r="J62" s="115"/>
    </row>
    <row r="63" spans="1:15" s="1" customFormat="1" ht="22.5">
      <c r="A63" s="323" t="s">
        <v>358</v>
      </c>
      <c r="B63" s="323"/>
      <c r="C63" s="323"/>
      <c r="D63" s="323"/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</row>
    <row r="64" spans="1:15" s="1" customFormat="1" ht="20.25" customHeight="1">
      <c r="A64" s="96"/>
      <c r="B64" s="268"/>
      <c r="C64" s="96"/>
      <c r="D64" s="96"/>
      <c r="E64" s="96"/>
      <c r="F64" s="96"/>
      <c r="G64" s="96"/>
      <c r="H64" s="96"/>
      <c r="I64" s="269"/>
      <c r="O64" s="246"/>
    </row>
    <row r="65" spans="1:15" s="1" customFormat="1" ht="42.75" customHeight="1">
      <c r="A65" s="294" t="s">
        <v>359</v>
      </c>
      <c r="B65" s="294"/>
      <c r="C65" s="294"/>
      <c r="D65" s="294" t="s">
        <v>360</v>
      </c>
      <c r="E65" s="294"/>
      <c r="F65" s="294" t="s">
        <v>361</v>
      </c>
      <c r="G65" s="294"/>
      <c r="H65" s="294"/>
      <c r="I65" s="294"/>
      <c r="J65" s="294" t="s">
        <v>362</v>
      </c>
      <c r="K65" s="294"/>
      <c r="L65" s="294"/>
      <c r="M65" s="294"/>
      <c r="N65" s="294" t="s">
        <v>356</v>
      </c>
      <c r="O65" s="294"/>
    </row>
    <row r="66" spans="1:15" s="1" customFormat="1" ht="42.75" customHeight="1">
      <c r="A66" s="294"/>
      <c r="B66" s="294"/>
      <c r="C66" s="294"/>
      <c r="D66" s="294"/>
      <c r="E66" s="294"/>
      <c r="F66" s="345" t="s">
        <v>89</v>
      </c>
      <c r="G66" s="345"/>
      <c r="H66" s="294" t="s">
        <v>90</v>
      </c>
      <c r="I66" s="294"/>
      <c r="J66" s="345" t="s">
        <v>89</v>
      </c>
      <c r="K66" s="345"/>
      <c r="L66" s="294" t="s">
        <v>90</v>
      </c>
      <c r="M66" s="294"/>
      <c r="N66" s="294"/>
      <c r="O66" s="294"/>
    </row>
    <row r="67" spans="1:15" s="1" customFormat="1" ht="27" customHeight="1">
      <c r="A67" s="294">
        <v>1</v>
      </c>
      <c r="B67" s="294"/>
      <c r="C67" s="294"/>
      <c r="D67" s="342">
        <v>2</v>
      </c>
      <c r="E67" s="343"/>
      <c r="F67" s="342">
        <v>3</v>
      </c>
      <c r="G67" s="343"/>
      <c r="H67" s="346">
        <v>4</v>
      </c>
      <c r="I67" s="348"/>
      <c r="J67" s="346">
        <v>5</v>
      </c>
      <c r="K67" s="348"/>
      <c r="L67" s="346">
        <v>6</v>
      </c>
      <c r="M67" s="348"/>
      <c r="N67" s="346">
        <v>7</v>
      </c>
      <c r="O67" s="348"/>
    </row>
    <row r="68" spans="1:15" s="1" customFormat="1" ht="30.75" customHeight="1">
      <c r="A68" s="362" t="s">
        <v>363</v>
      </c>
      <c r="B68" s="362"/>
      <c r="C68" s="362"/>
      <c r="D68" s="363">
        <f>SUM(D70:E71)</f>
        <v>0</v>
      </c>
      <c r="E68" s="364"/>
      <c r="F68" s="363">
        <f t="shared" ref="F68" si="9">SUM(F70:G71)</f>
        <v>0</v>
      </c>
      <c r="G68" s="364"/>
      <c r="H68" s="363">
        <f t="shared" ref="H68" si="10">SUM(H70:I71)</f>
        <v>0</v>
      </c>
      <c r="I68" s="364"/>
      <c r="J68" s="363">
        <f t="shared" ref="J68" si="11">SUM(J70:K71)</f>
        <v>0</v>
      </c>
      <c r="K68" s="364"/>
      <c r="L68" s="363">
        <f t="shared" ref="L68" si="12">SUM(L70:M71)</f>
        <v>0</v>
      </c>
      <c r="M68" s="364"/>
      <c r="N68" s="363">
        <f t="shared" ref="N68" si="13">SUM(N70:O71)</f>
        <v>0</v>
      </c>
      <c r="O68" s="364"/>
    </row>
    <row r="69" spans="1:15" s="1" customFormat="1" ht="27.75" customHeight="1">
      <c r="A69" s="362" t="s">
        <v>364</v>
      </c>
      <c r="B69" s="362"/>
      <c r="C69" s="362"/>
      <c r="D69" s="363"/>
      <c r="E69" s="364"/>
      <c r="F69" s="363"/>
      <c r="G69" s="364"/>
      <c r="H69" s="363"/>
      <c r="I69" s="364"/>
      <c r="J69" s="363"/>
      <c r="K69" s="364"/>
      <c r="L69" s="363"/>
      <c r="M69" s="364"/>
      <c r="N69" s="363"/>
      <c r="O69" s="364"/>
    </row>
    <row r="70" spans="1:15" s="1" customFormat="1" ht="23.25" customHeight="1">
      <c r="A70" s="362"/>
      <c r="B70" s="362"/>
      <c r="C70" s="362"/>
      <c r="D70" s="363"/>
      <c r="E70" s="364"/>
      <c r="F70" s="363"/>
      <c r="G70" s="364"/>
      <c r="H70" s="363"/>
      <c r="I70" s="364"/>
      <c r="J70" s="363"/>
      <c r="K70" s="364"/>
      <c r="L70" s="363"/>
      <c r="M70" s="364"/>
      <c r="N70" s="363">
        <f>D70+H70-L70</f>
        <v>0</v>
      </c>
      <c r="O70" s="364"/>
    </row>
    <row r="71" spans="1:15" s="1" customFormat="1" ht="23.25" customHeight="1">
      <c r="A71" s="362"/>
      <c r="B71" s="362"/>
      <c r="C71" s="362"/>
      <c r="D71" s="363"/>
      <c r="E71" s="364"/>
      <c r="F71" s="363"/>
      <c r="G71" s="364"/>
      <c r="H71" s="363"/>
      <c r="I71" s="364"/>
      <c r="J71" s="363"/>
      <c r="K71" s="364"/>
      <c r="L71" s="363"/>
      <c r="M71" s="364"/>
      <c r="N71" s="363">
        <f>D71+H71-L71</f>
        <v>0</v>
      </c>
      <c r="O71" s="364"/>
    </row>
    <row r="72" spans="1:15" s="1" customFormat="1" ht="30.75" customHeight="1">
      <c r="A72" s="362" t="s">
        <v>365</v>
      </c>
      <c r="B72" s="362"/>
      <c r="C72" s="362"/>
      <c r="D72" s="363">
        <f>SUM(D74:E75)</f>
        <v>0</v>
      </c>
      <c r="E72" s="364"/>
      <c r="F72" s="363">
        <f t="shared" ref="F72" si="14">SUM(F74:G75)</f>
        <v>0</v>
      </c>
      <c r="G72" s="364"/>
      <c r="H72" s="363">
        <f t="shared" ref="H72" si="15">SUM(H74:I75)</f>
        <v>0</v>
      </c>
      <c r="I72" s="364"/>
      <c r="J72" s="363">
        <f t="shared" ref="J72" si="16">SUM(J74:K75)</f>
        <v>0</v>
      </c>
      <c r="K72" s="364"/>
      <c r="L72" s="363">
        <f t="shared" ref="L72" si="17">SUM(L74:M75)</f>
        <v>0</v>
      </c>
      <c r="M72" s="364"/>
      <c r="N72" s="363">
        <f t="shared" ref="N72" si="18">SUM(N74:O75)</f>
        <v>0</v>
      </c>
      <c r="O72" s="364"/>
    </row>
    <row r="73" spans="1:15" s="1" customFormat="1" ht="27.75" customHeight="1">
      <c r="A73" s="362" t="s">
        <v>366</v>
      </c>
      <c r="B73" s="362"/>
      <c r="C73" s="362"/>
      <c r="D73" s="363"/>
      <c r="E73" s="364"/>
      <c r="F73" s="363"/>
      <c r="G73" s="364"/>
      <c r="H73" s="363"/>
      <c r="I73" s="364"/>
      <c r="J73" s="363"/>
      <c r="K73" s="364"/>
      <c r="L73" s="363"/>
      <c r="M73" s="364"/>
      <c r="N73" s="363"/>
      <c r="O73" s="364"/>
    </row>
    <row r="74" spans="1:15" s="1" customFormat="1" ht="23.25" customHeight="1">
      <c r="A74" s="362"/>
      <c r="B74" s="362"/>
      <c r="C74" s="362"/>
      <c r="D74" s="363"/>
      <c r="E74" s="364"/>
      <c r="F74" s="363"/>
      <c r="G74" s="364"/>
      <c r="H74" s="363"/>
      <c r="I74" s="364"/>
      <c r="J74" s="363"/>
      <c r="K74" s="364"/>
      <c r="L74" s="363">
        <v>0</v>
      </c>
      <c r="M74" s="364"/>
      <c r="N74" s="363">
        <f>D74+H74-L74</f>
        <v>0</v>
      </c>
      <c r="O74" s="364"/>
    </row>
    <row r="75" spans="1:15" s="1" customFormat="1" ht="23.25" customHeight="1">
      <c r="A75" s="362"/>
      <c r="B75" s="362"/>
      <c r="C75" s="362"/>
      <c r="D75" s="363"/>
      <c r="E75" s="364"/>
      <c r="F75" s="363"/>
      <c r="G75" s="364"/>
      <c r="H75" s="363"/>
      <c r="I75" s="364"/>
      <c r="J75" s="363"/>
      <c r="K75" s="364"/>
      <c r="L75" s="363"/>
      <c r="M75" s="364"/>
      <c r="N75" s="363">
        <f>D75+H75-L75</f>
        <v>0</v>
      </c>
      <c r="O75" s="364"/>
    </row>
    <row r="76" spans="1:15" s="1" customFormat="1" ht="30.75" customHeight="1">
      <c r="A76" s="362" t="s">
        <v>367</v>
      </c>
      <c r="B76" s="362"/>
      <c r="C76" s="362"/>
      <c r="D76" s="363">
        <f>SUM(D78:E79)</f>
        <v>0</v>
      </c>
      <c r="E76" s="364"/>
      <c r="F76" s="363">
        <f t="shared" ref="F76" si="19">SUM(F78:G79)</f>
        <v>0</v>
      </c>
      <c r="G76" s="364"/>
      <c r="H76" s="363">
        <f t="shared" ref="H76" si="20">SUM(H78:I79)</f>
        <v>0</v>
      </c>
      <c r="I76" s="364"/>
      <c r="J76" s="363">
        <f t="shared" ref="J76" si="21">SUM(J78:K79)</f>
        <v>0</v>
      </c>
      <c r="K76" s="364"/>
      <c r="L76" s="363">
        <f t="shared" ref="L76" si="22">SUM(L78:M79)</f>
        <v>0</v>
      </c>
      <c r="M76" s="364"/>
      <c r="N76" s="363">
        <f t="shared" ref="N76" si="23">SUM(N78:O79)</f>
        <v>0</v>
      </c>
      <c r="O76" s="364"/>
    </row>
    <row r="77" spans="1:15" s="1" customFormat="1" ht="27.75" customHeight="1">
      <c r="A77" s="362" t="s">
        <v>364</v>
      </c>
      <c r="B77" s="362"/>
      <c r="C77" s="362"/>
      <c r="D77" s="363"/>
      <c r="E77" s="364"/>
      <c r="F77" s="363"/>
      <c r="G77" s="364"/>
      <c r="H77" s="363"/>
      <c r="I77" s="364"/>
      <c r="J77" s="363"/>
      <c r="K77" s="364"/>
      <c r="L77" s="363"/>
      <c r="M77" s="364"/>
      <c r="N77" s="363"/>
      <c r="O77" s="364"/>
    </row>
    <row r="78" spans="1:15" s="1" customFormat="1" ht="23.25" customHeight="1">
      <c r="A78" s="362"/>
      <c r="B78" s="362"/>
      <c r="C78" s="362"/>
      <c r="D78" s="363"/>
      <c r="E78" s="364"/>
      <c r="F78" s="363"/>
      <c r="G78" s="364"/>
      <c r="H78" s="363"/>
      <c r="I78" s="364"/>
      <c r="J78" s="363"/>
      <c r="K78" s="364"/>
      <c r="L78" s="363"/>
      <c r="M78" s="364"/>
      <c r="N78" s="363">
        <f>D78+H78-L78</f>
        <v>0</v>
      </c>
      <c r="O78" s="364"/>
    </row>
    <row r="79" spans="1:15" s="1" customFormat="1" ht="23.25" customHeight="1">
      <c r="A79" s="362"/>
      <c r="B79" s="362"/>
      <c r="C79" s="362"/>
      <c r="D79" s="363"/>
      <c r="E79" s="364"/>
      <c r="F79" s="363"/>
      <c r="G79" s="364"/>
      <c r="H79" s="363"/>
      <c r="I79" s="364"/>
      <c r="J79" s="363"/>
      <c r="K79" s="364"/>
      <c r="L79" s="363"/>
      <c r="M79" s="364"/>
      <c r="N79" s="363">
        <f>D79+H79-L79</f>
        <v>0</v>
      </c>
      <c r="O79" s="364"/>
    </row>
    <row r="80" spans="1:15" s="1" customFormat="1" ht="51" customHeight="1">
      <c r="A80" s="365" t="s">
        <v>34</v>
      </c>
      <c r="B80" s="365"/>
      <c r="C80" s="365"/>
      <c r="D80" s="366">
        <f>SUM(D68,D72,D76)</f>
        <v>0</v>
      </c>
      <c r="E80" s="367"/>
      <c r="F80" s="366">
        <f t="shared" ref="F80" si="24">SUM(F68,F72,F76)</f>
        <v>0</v>
      </c>
      <c r="G80" s="367"/>
      <c r="H80" s="366">
        <f t="shared" ref="H80" si="25">SUM(H68,H72,H76)</f>
        <v>0</v>
      </c>
      <c r="I80" s="367"/>
      <c r="J80" s="366">
        <f t="shared" ref="J80" si="26">SUM(J68,J72,J76)</f>
        <v>0</v>
      </c>
      <c r="K80" s="367"/>
      <c r="L80" s="366">
        <f t="shared" ref="L80" si="27">SUM(L68,L72,L76)</f>
        <v>0</v>
      </c>
      <c r="M80" s="367"/>
      <c r="N80" s="366">
        <f t="shared" ref="N80" si="28">SUM(N68,N72,N76)</f>
        <v>0</v>
      </c>
      <c r="O80" s="367"/>
    </row>
  </sheetData>
  <mergeCells count="291">
    <mergeCell ref="A79:C79"/>
    <mergeCell ref="D79:E79"/>
    <mergeCell ref="F79:G79"/>
    <mergeCell ref="H79:I79"/>
    <mergeCell ref="J79:K79"/>
    <mergeCell ref="L79:M79"/>
    <mergeCell ref="N79:O79"/>
    <mergeCell ref="A80:C80"/>
    <mergeCell ref="D80:E80"/>
    <mergeCell ref="F80:G80"/>
    <mergeCell ref="H80:I80"/>
    <mergeCell ref="J80:K80"/>
    <mergeCell ref="L80:M80"/>
    <mergeCell ref="N80:O80"/>
    <mergeCell ref="A77:C77"/>
    <mergeCell ref="D77:E77"/>
    <mergeCell ref="F77:G77"/>
    <mergeCell ref="H77:I77"/>
    <mergeCell ref="J77:K77"/>
    <mergeCell ref="L77:M77"/>
    <mergeCell ref="N77:O77"/>
    <mergeCell ref="A78:C78"/>
    <mergeCell ref="D78:E78"/>
    <mergeCell ref="F78:G78"/>
    <mergeCell ref="H78:I78"/>
    <mergeCell ref="J78:K78"/>
    <mergeCell ref="L78:M78"/>
    <mergeCell ref="N78:O78"/>
    <mergeCell ref="A75:C75"/>
    <mergeCell ref="D75:E75"/>
    <mergeCell ref="F75:G75"/>
    <mergeCell ref="H75:I75"/>
    <mergeCell ref="J75:K75"/>
    <mergeCell ref="L75:M75"/>
    <mergeCell ref="N75:O75"/>
    <mergeCell ref="A76:C76"/>
    <mergeCell ref="D76:E76"/>
    <mergeCell ref="F76:G76"/>
    <mergeCell ref="H76:I76"/>
    <mergeCell ref="J76:K76"/>
    <mergeCell ref="L76:M76"/>
    <mergeCell ref="N76:O76"/>
    <mergeCell ref="A73:C73"/>
    <mergeCell ref="D73:E73"/>
    <mergeCell ref="F73:G73"/>
    <mergeCell ref="H73:I73"/>
    <mergeCell ref="J73:K73"/>
    <mergeCell ref="L73:M73"/>
    <mergeCell ref="N73:O73"/>
    <mergeCell ref="A74:C74"/>
    <mergeCell ref="D74:E74"/>
    <mergeCell ref="F74:G74"/>
    <mergeCell ref="H74:I74"/>
    <mergeCell ref="J74:K74"/>
    <mergeCell ref="L74:M74"/>
    <mergeCell ref="N74:O74"/>
    <mergeCell ref="A71:C71"/>
    <mergeCell ref="D71:E71"/>
    <mergeCell ref="F71:G71"/>
    <mergeCell ref="H71:I71"/>
    <mergeCell ref="J71:K71"/>
    <mergeCell ref="L71:M71"/>
    <mergeCell ref="N71:O71"/>
    <mergeCell ref="A72:C72"/>
    <mergeCell ref="D72:E72"/>
    <mergeCell ref="F72:G72"/>
    <mergeCell ref="H72:I72"/>
    <mergeCell ref="J72:K72"/>
    <mergeCell ref="L72:M72"/>
    <mergeCell ref="N72:O72"/>
    <mergeCell ref="A69:C69"/>
    <mergeCell ref="D69:E69"/>
    <mergeCell ref="F69:G69"/>
    <mergeCell ref="H69:I69"/>
    <mergeCell ref="J69:K69"/>
    <mergeCell ref="L69:M69"/>
    <mergeCell ref="N69:O69"/>
    <mergeCell ref="A70:C70"/>
    <mergeCell ref="D70:E70"/>
    <mergeCell ref="F70:G70"/>
    <mergeCell ref="H70:I70"/>
    <mergeCell ref="J70:K70"/>
    <mergeCell ref="L70:M70"/>
    <mergeCell ref="N70:O70"/>
    <mergeCell ref="A67:C67"/>
    <mergeCell ref="D67:E67"/>
    <mergeCell ref="F67:G67"/>
    <mergeCell ref="H67:I67"/>
    <mergeCell ref="J67:K67"/>
    <mergeCell ref="L67:M67"/>
    <mergeCell ref="N67:O67"/>
    <mergeCell ref="A68:C68"/>
    <mergeCell ref="D68:E68"/>
    <mergeCell ref="F68:G68"/>
    <mergeCell ref="H68:I68"/>
    <mergeCell ref="J68:K68"/>
    <mergeCell ref="L68:M68"/>
    <mergeCell ref="N68:O68"/>
    <mergeCell ref="B61:C61"/>
    <mergeCell ref="D61:E61"/>
    <mergeCell ref="F61:G61"/>
    <mergeCell ref="H61:J61"/>
    <mergeCell ref="K61:L61"/>
    <mergeCell ref="M61:O61"/>
    <mergeCell ref="A63:O63"/>
    <mergeCell ref="A65:C66"/>
    <mergeCell ref="D65:E66"/>
    <mergeCell ref="F65:I65"/>
    <mergeCell ref="J65:M65"/>
    <mergeCell ref="N65:O66"/>
    <mergeCell ref="F66:G66"/>
    <mergeCell ref="H66:I66"/>
    <mergeCell ref="J66:K66"/>
    <mergeCell ref="L66:M66"/>
    <mergeCell ref="B59:C59"/>
    <mergeCell ref="D59:E59"/>
    <mergeCell ref="F59:G59"/>
    <mergeCell ref="H59:J59"/>
    <mergeCell ref="K59:L59"/>
    <mergeCell ref="M59:O59"/>
    <mergeCell ref="B60:C60"/>
    <mergeCell ref="D60:E60"/>
    <mergeCell ref="F60:G60"/>
    <mergeCell ref="H60:J60"/>
    <mergeCell ref="K60:L60"/>
    <mergeCell ref="M60:O60"/>
    <mergeCell ref="B57:C57"/>
    <mergeCell ref="D57:E57"/>
    <mergeCell ref="F57:G57"/>
    <mergeCell ref="H57:J57"/>
    <mergeCell ref="K57:L57"/>
    <mergeCell ref="M57:O57"/>
    <mergeCell ref="B58:C58"/>
    <mergeCell ref="D58:E58"/>
    <mergeCell ref="F58:G58"/>
    <mergeCell ref="H58:J58"/>
    <mergeCell ref="K58:L58"/>
    <mergeCell ref="M58:O58"/>
    <mergeCell ref="B55:C55"/>
    <mergeCell ref="D55:E55"/>
    <mergeCell ref="F55:G55"/>
    <mergeCell ref="H55:J55"/>
    <mergeCell ref="K55:L55"/>
    <mergeCell ref="M55:O55"/>
    <mergeCell ref="B56:C56"/>
    <mergeCell ref="D56:E56"/>
    <mergeCell ref="F56:G56"/>
    <mergeCell ref="H56:J56"/>
    <mergeCell ref="K56:L56"/>
    <mergeCell ref="M56:O56"/>
    <mergeCell ref="A33:C33"/>
    <mergeCell ref="A50:C50"/>
    <mergeCell ref="A51:C51"/>
    <mergeCell ref="M31:O31"/>
    <mergeCell ref="D31:F31"/>
    <mergeCell ref="G31:I31"/>
    <mergeCell ref="J31:L31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6:C46"/>
    <mergeCell ref="A47:C47"/>
    <mergeCell ref="A48:C48"/>
    <mergeCell ref="A45:C45"/>
    <mergeCell ref="A53:O53"/>
    <mergeCell ref="A29:J29"/>
    <mergeCell ref="A31:C32"/>
    <mergeCell ref="F19:H19"/>
    <mergeCell ref="I19:K19"/>
    <mergeCell ref="F20:H20"/>
    <mergeCell ref="I20:K20"/>
    <mergeCell ref="F17:H17"/>
    <mergeCell ref="I17:K17"/>
    <mergeCell ref="F18:H18"/>
    <mergeCell ref="I18:K18"/>
    <mergeCell ref="C18:E18"/>
    <mergeCell ref="C19:E19"/>
    <mergeCell ref="C20:E20"/>
    <mergeCell ref="C21:E21"/>
    <mergeCell ref="C22:E22"/>
    <mergeCell ref="C17:E17"/>
    <mergeCell ref="A24:B24"/>
    <mergeCell ref="N25:O25"/>
    <mergeCell ref="L25:M25"/>
    <mergeCell ref="I24:K24"/>
    <mergeCell ref="I25:K25"/>
    <mergeCell ref="I23:K23"/>
    <mergeCell ref="F25:H25"/>
    <mergeCell ref="A27:O27"/>
    <mergeCell ref="A9:B9"/>
    <mergeCell ref="A10:B10"/>
    <mergeCell ref="A11:B11"/>
    <mergeCell ref="A12:B12"/>
    <mergeCell ref="A13:B13"/>
    <mergeCell ref="C12:E12"/>
    <mergeCell ref="C13:E13"/>
    <mergeCell ref="C14:E14"/>
    <mergeCell ref="A25:B25"/>
    <mergeCell ref="A17:B17"/>
    <mergeCell ref="A18:B18"/>
    <mergeCell ref="A19:B19"/>
    <mergeCell ref="A20:B20"/>
    <mergeCell ref="A22:B22"/>
    <mergeCell ref="A23:B23"/>
    <mergeCell ref="A21:B21"/>
    <mergeCell ref="A14:B14"/>
    <mergeCell ref="A15:B15"/>
    <mergeCell ref="A16:B16"/>
    <mergeCell ref="F16:H16"/>
    <mergeCell ref="L14:M14"/>
    <mergeCell ref="C11:E11"/>
    <mergeCell ref="N12:O12"/>
    <mergeCell ref="L15:M15"/>
    <mergeCell ref="F14:H14"/>
    <mergeCell ref="L16:M16"/>
    <mergeCell ref="I16:K16"/>
    <mergeCell ref="F15:H15"/>
    <mergeCell ref="I15:K15"/>
    <mergeCell ref="C15:E15"/>
    <mergeCell ref="C16:E16"/>
    <mergeCell ref="F12:H12"/>
    <mergeCell ref="F13:H13"/>
    <mergeCell ref="I14:K14"/>
    <mergeCell ref="N15:O15"/>
    <mergeCell ref="N16:O16"/>
    <mergeCell ref="N14:O14"/>
    <mergeCell ref="L13:M13"/>
    <mergeCell ref="N11:O11"/>
    <mergeCell ref="I12:K12"/>
    <mergeCell ref="I13:K13"/>
    <mergeCell ref="L12:M12"/>
    <mergeCell ref="F9:H9"/>
    <mergeCell ref="F10:H10"/>
    <mergeCell ref="F11:H11"/>
    <mergeCell ref="L10:M10"/>
    <mergeCell ref="F22:H22"/>
    <mergeCell ref="F23:H23"/>
    <mergeCell ref="A2:O2"/>
    <mergeCell ref="A3:O3"/>
    <mergeCell ref="I11:K11"/>
    <mergeCell ref="A4:O4"/>
    <mergeCell ref="A5:O5"/>
    <mergeCell ref="A6:O6"/>
    <mergeCell ref="A7:O7"/>
    <mergeCell ref="L8:M8"/>
    <mergeCell ref="N8:O8"/>
    <mergeCell ref="F8:H8"/>
    <mergeCell ref="I8:K8"/>
    <mergeCell ref="N9:O9"/>
    <mergeCell ref="N10:O10"/>
    <mergeCell ref="L9:M9"/>
    <mergeCell ref="A8:B8"/>
    <mergeCell ref="I9:K9"/>
    <mergeCell ref="I10:K10"/>
    <mergeCell ref="C8:E8"/>
    <mergeCell ref="C9:E9"/>
    <mergeCell ref="C10:E10"/>
    <mergeCell ref="N13:O13"/>
    <mergeCell ref="L11:M11"/>
    <mergeCell ref="N24:O24"/>
    <mergeCell ref="A49:C49"/>
    <mergeCell ref="N17:O17"/>
    <mergeCell ref="N18:O18"/>
    <mergeCell ref="N19:O19"/>
    <mergeCell ref="N20:O20"/>
    <mergeCell ref="L17:M17"/>
    <mergeCell ref="C23:E23"/>
    <mergeCell ref="C24:E24"/>
    <mergeCell ref="C25:E25"/>
    <mergeCell ref="L22:M22"/>
    <mergeCell ref="L23:M23"/>
    <mergeCell ref="L18:M18"/>
    <mergeCell ref="L19:M19"/>
    <mergeCell ref="L20:M20"/>
    <mergeCell ref="N21:O21"/>
    <mergeCell ref="N22:O22"/>
    <mergeCell ref="N23:O23"/>
    <mergeCell ref="F24:H24"/>
    <mergeCell ref="I21:K21"/>
    <mergeCell ref="I22:K22"/>
    <mergeCell ref="L21:M21"/>
    <mergeCell ref="L24:M24"/>
    <mergeCell ref="F21:H21"/>
  </mergeCells>
  <phoneticPr fontId="4" type="noConversion"/>
  <pageMargins left="0.59055118110236227" right="0.59055118110236227" top="0.98425196850393704" bottom="0.59055118110236227" header="0.31496062992125984" footer="0.15748031496062992"/>
  <pageSetup paperSize="9" scale="47" fitToHeight="2" orientation="landscape" horizontalDpi="1200" verticalDpi="1200" r:id="rId1"/>
  <headerFooter alignWithMargins="0"/>
  <rowBreaks count="2" manualBreakCount="2">
    <brk id="27" max="14" man="1"/>
    <brk id="5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3"/>
  </sheetPr>
  <dimension ref="A1:AF63"/>
  <sheetViews>
    <sheetView view="pageBreakPreview" zoomScale="60" zoomScaleNormal="50" workbookViewId="0">
      <selection activeCell="X9" sqref="X9:Z9"/>
    </sheetView>
  </sheetViews>
  <sheetFormatPr defaultRowHeight="18.75"/>
  <cols>
    <col min="1" max="2" width="4.42578125" style="18" customWidth="1"/>
    <col min="3" max="3" width="24.85546875" style="18" customWidth="1"/>
    <col min="4" max="5" width="9.140625" style="18" customWidth="1"/>
    <col min="6" max="6" width="8.42578125" style="18" customWidth="1"/>
    <col min="7" max="9" width="11.28515625" style="18" customWidth="1"/>
    <col min="10" max="10" width="8.7109375" style="18" customWidth="1"/>
    <col min="11" max="11" width="10.140625" style="18" customWidth="1"/>
    <col min="12" max="12" width="9" style="18" customWidth="1"/>
    <col min="13" max="14" width="11.28515625" style="18" customWidth="1"/>
    <col min="15" max="16" width="13" style="18" customWidth="1"/>
    <col min="17" max="18" width="10.85546875" style="18" customWidth="1"/>
    <col min="19" max="20" width="13.42578125" style="18" customWidth="1"/>
    <col min="21" max="22" width="11.85546875" style="18" customWidth="1"/>
    <col min="23" max="24" width="13.28515625" style="18" customWidth="1"/>
    <col min="25" max="26" width="11.5703125" style="18" customWidth="1"/>
    <col min="27" max="28" width="13.140625" style="18" customWidth="1"/>
    <col min="29" max="30" width="11.28515625" style="18" customWidth="1"/>
    <col min="31" max="32" width="13.5703125" style="18" customWidth="1"/>
    <col min="33" max="16384" width="9.140625" style="18"/>
  </cols>
  <sheetData>
    <row r="1" spans="1:3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401" t="s">
        <v>321</v>
      </c>
      <c r="AE1" s="401"/>
      <c r="AF1" s="401"/>
    </row>
    <row r="2" spans="1:32" ht="22.5">
      <c r="A2"/>
      <c r="B2"/>
      <c r="C2" s="254" t="s">
        <v>322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</row>
    <row r="3" spans="1:32">
      <c r="A3" s="258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  <c r="AD3" s="258"/>
      <c r="AE3" s="258"/>
      <c r="AF3" s="259" t="s">
        <v>215</v>
      </c>
    </row>
    <row r="4" spans="1:32" ht="29.25" customHeight="1">
      <c r="A4" s="406" t="s">
        <v>32</v>
      </c>
      <c r="B4" s="397" t="s">
        <v>323</v>
      </c>
      <c r="C4" s="398"/>
      <c r="D4" s="388" t="s">
        <v>324</v>
      </c>
      <c r="E4" s="392"/>
      <c r="F4" s="392"/>
      <c r="G4" s="388" t="s">
        <v>325</v>
      </c>
      <c r="H4" s="392"/>
      <c r="I4" s="392"/>
      <c r="J4" s="392"/>
      <c r="K4" s="392"/>
      <c r="L4" s="392"/>
      <c r="M4" s="392"/>
      <c r="N4" s="392"/>
      <c r="O4" s="392"/>
      <c r="P4" s="392"/>
      <c r="Q4" s="389"/>
      <c r="R4" s="346" t="s">
        <v>326</v>
      </c>
      <c r="S4" s="347"/>
      <c r="T4" s="347"/>
      <c r="U4" s="347"/>
      <c r="V4" s="347"/>
      <c r="W4" s="347"/>
      <c r="X4" s="347"/>
      <c r="Y4" s="347"/>
      <c r="Z4" s="348"/>
      <c r="AA4" s="294" t="s">
        <v>327</v>
      </c>
      <c r="AB4" s="345"/>
      <c r="AC4" s="345"/>
      <c r="AD4" s="294" t="s">
        <v>328</v>
      </c>
      <c r="AE4" s="345"/>
      <c r="AF4" s="345"/>
    </row>
    <row r="5" spans="1:32" ht="46.5" customHeight="1">
      <c r="A5" s="407"/>
      <c r="B5" s="399"/>
      <c r="C5" s="400"/>
      <c r="D5" s="390"/>
      <c r="E5" s="393"/>
      <c r="F5" s="393"/>
      <c r="G5" s="390"/>
      <c r="H5" s="393"/>
      <c r="I5" s="393"/>
      <c r="J5" s="393"/>
      <c r="K5" s="393"/>
      <c r="L5" s="393"/>
      <c r="M5" s="393"/>
      <c r="N5" s="393"/>
      <c r="O5" s="393"/>
      <c r="P5" s="393"/>
      <c r="Q5" s="391"/>
      <c r="R5" s="342" t="s">
        <v>329</v>
      </c>
      <c r="S5" s="344"/>
      <c r="T5" s="343"/>
      <c r="U5" s="342" t="s">
        <v>330</v>
      </c>
      <c r="V5" s="344"/>
      <c r="W5" s="343"/>
      <c r="X5" s="342" t="s">
        <v>331</v>
      </c>
      <c r="Y5" s="344"/>
      <c r="Z5" s="343"/>
      <c r="AA5" s="345"/>
      <c r="AB5" s="345"/>
      <c r="AC5" s="345"/>
      <c r="AD5" s="345"/>
      <c r="AE5" s="345"/>
      <c r="AF5" s="345"/>
    </row>
    <row r="6" spans="1:32" ht="26.25" customHeight="1">
      <c r="A6" s="255">
        <v>1</v>
      </c>
      <c r="B6" s="377">
        <v>2</v>
      </c>
      <c r="C6" s="378"/>
      <c r="D6" s="342">
        <v>3</v>
      </c>
      <c r="E6" s="344"/>
      <c r="F6" s="344"/>
      <c r="G6" s="342">
        <v>4</v>
      </c>
      <c r="H6" s="344"/>
      <c r="I6" s="344"/>
      <c r="J6" s="344"/>
      <c r="K6" s="344"/>
      <c r="L6" s="344"/>
      <c r="M6" s="344"/>
      <c r="N6" s="344"/>
      <c r="O6" s="344"/>
      <c r="P6" s="344"/>
      <c r="Q6" s="343"/>
      <c r="R6" s="342">
        <v>5</v>
      </c>
      <c r="S6" s="344"/>
      <c r="T6" s="343"/>
      <c r="U6" s="342">
        <v>6</v>
      </c>
      <c r="V6" s="344"/>
      <c r="W6" s="343"/>
      <c r="X6" s="346">
        <v>7</v>
      </c>
      <c r="Y6" s="347"/>
      <c r="Z6" s="348"/>
      <c r="AA6" s="346">
        <v>8</v>
      </c>
      <c r="AB6" s="347"/>
      <c r="AC6" s="348"/>
      <c r="AD6" s="346">
        <v>9</v>
      </c>
      <c r="AE6" s="347"/>
      <c r="AF6" s="348"/>
    </row>
    <row r="7" spans="1:32" ht="39.75" customHeight="1">
      <c r="A7" s="255"/>
      <c r="B7" s="377" t="s">
        <v>335</v>
      </c>
      <c r="C7" s="378"/>
      <c r="D7" s="342">
        <v>2018</v>
      </c>
      <c r="E7" s="344"/>
      <c r="F7" s="344"/>
      <c r="G7" s="342" t="s">
        <v>336</v>
      </c>
      <c r="H7" s="344"/>
      <c r="I7" s="344"/>
      <c r="J7" s="344"/>
      <c r="K7" s="344"/>
      <c r="L7" s="344"/>
      <c r="M7" s="344"/>
      <c r="N7" s="344"/>
      <c r="O7" s="344"/>
      <c r="P7" s="344"/>
      <c r="Q7" s="343"/>
      <c r="R7" s="382">
        <v>-22</v>
      </c>
      <c r="S7" s="383"/>
      <c r="T7" s="384"/>
      <c r="U7" s="382">
        <v>-20</v>
      </c>
      <c r="V7" s="383"/>
      <c r="W7" s="384"/>
      <c r="X7" s="382">
        <v>-30</v>
      </c>
      <c r="Y7" s="383"/>
      <c r="Z7" s="384"/>
      <c r="AA7" s="382">
        <f>X7-U7</f>
        <v>-10</v>
      </c>
      <c r="AB7" s="383"/>
      <c r="AC7" s="384"/>
      <c r="AD7" s="379">
        <f>IF(U7=0,0,X7/U7*100)</f>
        <v>150</v>
      </c>
      <c r="AE7" s="380"/>
      <c r="AF7" s="381"/>
    </row>
    <row r="8" spans="1:32" ht="20.25" hidden="1" customHeight="1">
      <c r="A8" s="255"/>
      <c r="B8" s="377"/>
      <c r="C8" s="378"/>
      <c r="D8" s="342"/>
      <c r="E8" s="344"/>
      <c r="F8" s="344"/>
      <c r="G8" s="342"/>
      <c r="H8" s="344"/>
      <c r="I8" s="344"/>
      <c r="J8" s="344"/>
      <c r="K8" s="344"/>
      <c r="L8" s="344"/>
      <c r="M8" s="344"/>
      <c r="N8" s="344"/>
      <c r="O8" s="344"/>
      <c r="P8" s="344"/>
      <c r="Q8" s="343"/>
      <c r="R8" s="379"/>
      <c r="S8" s="380"/>
      <c r="T8" s="381"/>
      <c r="U8" s="379"/>
      <c r="V8" s="380"/>
      <c r="W8" s="381"/>
      <c r="X8" s="379"/>
      <c r="Y8" s="380"/>
      <c r="Z8" s="381"/>
      <c r="AA8" s="379">
        <f t="shared" ref="AA8:AA9" si="0">X8-U8</f>
        <v>0</v>
      </c>
      <c r="AB8" s="380"/>
      <c r="AC8" s="381"/>
      <c r="AD8" s="379">
        <f t="shared" ref="AD8:AD9" si="1">IF(U8=0,0,X8/U8*100)</f>
        <v>0</v>
      </c>
      <c r="AE8" s="380"/>
      <c r="AF8" s="381"/>
    </row>
    <row r="9" spans="1:32" ht="30" customHeight="1">
      <c r="A9" s="394" t="s">
        <v>34</v>
      </c>
      <c r="B9" s="395"/>
      <c r="C9" s="395"/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6"/>
      <c r="R9" s="385">
        <f>R7</f>
        <v>-22</v>
      </c>
      <c r="S9" s="386"/>
      <c r="T9" s="387"/>
      <c r="U9" s="385">
        <f t="shared" ref="U9" si="2">U7</f>
        <v>-20</v>
      </c>
      <c r="V9" s="386"/>
      <c r="W9" s="387"/>
      <c r="X9" s="385">
        <f t="shared" ref="X9" si="3">X7</f>
        <v>-30</v>
      </c>
      <c r="Y9" s="386"/>
      <c r="Z9" s="387"/>
      <c r="AA9" s="385">
        <f t="shared" si="0"/>
        <v>-10</v>
      </c>
      <c r="AB9" s="386"/>
      <c r="AC9" s="387"/>
      <c r="AD9" s="402">
        <f t="shared" si="1"/>
        <v>150</v>
      </c>
      <c r="AE9" s="403"/>
      <c r="AF9" s="404"/>
    </row>
    <row r="10" spans="1:32">
      <c r="A10" s="245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7"/>
      <c r="AF10" s="247"/>
    </row>
    <row r="11" spans="1:32">
      <c r="A11" s="248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9"/>
      <c r="O11" s="249"/>
      <c r="P11" s="249"/>
      <c r="Q11" s="249"/>
      <c r="R11" s="250"/>
      <c r="S11" s="250"/>
      <c r="T11" s="250"/>
      <c r="U11" s="250"/>
      <c r="V11" s="250"/>
      <c r="W11" s="250"/>
      <c r="X11" s="251"/>
      <c r="Y11" s="251"/>
      <c r="Z11" s="251"/>
      <c r="AA11" s="251"/>
      <c r="AB11" s="251"/>
      <c r="AC11" s="251"/>
      <c r="AD11" s="251"/>
      <c r="AE11" s="252"/>
      <c r="AF11" s="252"/>
    </row>
    <row r="12" spans="1:32" ht="22.5">
      <c r="A12" s="253"/>
      <c r="B12" s="253"/>
      <c r="C12" s="254" t="s">
        <v>332</v>
      </c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</row>
    <row r="13" spans="1:32">
      <c r="A13" s="253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46"/>
    </row>
    <row r="14" spans="1:32" ht="31.5" customHeight="1">
      <c r="A14" s="405" t="s">
        <v>32</v>
      </c>
      <c r="B14" s="397" t="s">
        <v>333</v>
      </c>
      <c r="C14" s="398"/>
      <c r="D14" s="294" t="s">
        <v>323</v>
      </c>
      <c r="E14" s="294"/>
      <c r="F14" s="294"/>
      <c r="G14" s="294"/>
      <c r="H14" s="388" t="s">
        <v>325</v>
      </c>
      <c r="I14" s="392"/>
      <c r="J14" s="392"/>
      <c r="K14" s="392"/>
      <c r="L14" s="392"/>
      <c r="M14" s="392"/>
      <c r="N14" s="392"/>
      <c r="O14" s="389"/>
      <c r="P14" s="388" t="s">
        <v>334</v>
      </c>
      <c r="Q14" s="389"/>
      <c r="R14" s="346" t="s">
        <v>326</v>
      </c>
      <c r="S14" s="347"/>
      <c r="T14" s="347"/>
      <c r="U14" s="347"/>
      <c r="V14" s="347"/>
      <c r="W14" s="347"/>
      <c r="X14" s="347"/>
      <c r="Y14" s="347"/>
      <c r="Z14" s="348"/>
      <c r="AA14" s="294" t="s">
        <v>327</v>
      </c>
      <c r="AB14" s="345"/>
      <c r="AC14" s="345"/>
      <c r="AD14" s="294" t="s">
        <v>328</v>
      </c>
      <c r="AE14" s="345"/>
      <c r="AF14" s="345"/>
    </row>
    <row r="15" spans="1:32" ht="48.75" customHeight="1">
      <c r="A15" s="405"/>
      <c r="B15" s="399"/>
      <c r="C15" s="400"/>
      <c r="D15" s="294"/>
      <c r="E15" s="294"/>
      <c r="F15" s="294"/>
      <c r="G15" s="294"/>
      <c r="H15" s="390"/>
      <c r="I15" s="393"/>
      <c r="J15" s="393"/>
      <c r="K15" s="393"/>
      <c r="L15" s="393"/>
      <c r="M15" s="393"/>
      <c r="N15" s="393"/>
      <c r="O15" s="391"/>
      <c r="P15" s="390"/>
      <c r="Q15" s="391"/>
      <c r="R15" s="342" t="s">
        <v>329</v>
      </c>
      <c r="S15" s="344"/>
      <c r="T15" s="343"/>
      <c r="U15" s="342" t="s">
        <v>330</v>
      </c>
      <c r="V15" s="344"/>
      <c r="W15" s="343"/>
      <c r="X15" s="342" t="s">
        <v>331</v>
      </c>
      <c r="Y15" s="344"/>
      <c r="Z15" s="343"/>
      <c r="AA15" s="345"/>
      <c r="AB15" s="345"/>
      <c r="AC15" s="345"/>
      <c r="AD15" s="345"/>
      <c r="AE15" s="345"/>
      <c r="AF15" s="345"/>
    </row>
    <row r="16" spans="1:32" ht="29.25" customHeight="1">
      <c r="A16" s="255">
        <v>1</v>
      </c>
      <c r="B16" s="377">
        <v>2</v>
      </c>
      <c r="C16" s="378"/>
      <c r="D16" s="294">
        <v>3</v>
      </c>
      <c r="E16" s="294"/>
      <c r="F16" s="294"/>
      <c r="G16" s="294"/>
      <c r="H16" s="342">
        <v>4</v>
      </c>
      <c r="I16" s="344"/>
      <c r="J16" s="344"/>
      <c r="K16" s="344"/>
      <c r="L16" s="344"/>
      <c r="M16" s="344"/>
      <c r="N16" s="344"/>
      <c r="O16" s="343"/>
      <c r="P16" s="342">
        <v>5</v>
      </c>
      <c r="Q16" s="343"/>
      <c r="R16" s="342">
        <v>6</v>
      </c>
      <c r="S16" s="344"/>
      <c r="T16" s="343"/>
      <c r="U16" s="342">
        <v>7</v>
      </c>
      <c r="V16" s="344"/>
      <c r="W16" s="343"/>
      <c r="X16" s="342">
        <v>8</v>
      </c>
      <c r="Y16" s="344"/>
      <c r="Z16" s="343"/>
      <c r="AA16" s="342">
        <v>9</v>
      </c>
      <c r="AB16" s="344"/>
      <c r="AC16" s="343"/>
      <c r="AD16" s="342">
        <v>10</v>
      </c>
      <c r="AE16" s="344"/>
      <c r="AF16" s="343"/>
    </row>
    <row r="17" spans="1:32" ht="34.5" customHeight="1">
      <c r="A17" s="256"/>
      <c r="B17" s="375"/>
      <c r="C17" s="376"/>
      <c r="D17" s="294"/>
      <c r="E17" s="294"/>
      <c r="F17" s="294"/>
      <c r="G17" s="294"/>
      <c r="H17" s="369"/>
      <c r="I17" s="370"/>
      <c r="J17" s="370"/>
      <c r="K17" s="370"/>
      <c r="L17" s="370"/>
      <c r="M17" s="370"/>
      <c r="N17" s="370"/>
      <c r="O17" s="371"/>
      <c r="P17" s="373"/>
      <c r="Q17" s="374"/>
      <c r="R17" s="363"/>
      <c r="S17" s="372"/>
      <c r="T17" s="364"/>
      <c r="U17" s="363"/>
      <c r="V17" s="372"/>
      <c r="W17" s="364"/>
      <c r="X17" s="363"/>
      <c r="Y17" s="372"/>
      <c r="Z17" s="364"/>
      <c r="AA17" s="363">
        <v>0</v>
      </c>
      <c r="AB17" s="372"/>
      <c r="AC17" s="364"/>
      <c r="AD17" s="363">
        <v>0</v>
      </c>
      <c r="AE17" s="372"/>
      <c r="AF17" s="364"/>
    </row>
    <row r="18" spans="1:32" ht="34.5" hidden="1" customHeight="1">
      <c r="A18" s="256"/>
      <c r="B18" s="375"/>
      <c r="C18" s="376"/>
      <c r="D18" s="294"/>
      <c r="E18" s="294"/>
      <c r="F18" s="294"/>
      <c r="G18" s="294"/>
      <c r="H18" s="369"/>
      <c r="I18" s="370"/>
      <c r="J18" s="370"/>
      <c r="K18" s="370"/>
      <c r="L18" s="370"/>
      <c r="M18" s="370"/>
      <c r="N18" s="370"/>
      <c r="O18" s="371"/>
      <c r="P18" s="373"/>
      <c r="Q18" s="374"/>
      <c r="R18" s="363"/>
      <c r="S18" s="372"/>
      <c r="T18" s="364"/>
      <c r="U18" s="363"/>
      <c r="V18" s="372"/>
      <c r="W18" s="364"/>
      <c r="X18" s="363"/>
      <c r="Y18" s="372"/>
      <c r="Z18" s="364"/>
      <c r="AA18" s="363">
        <v>0</v>
      </c>
      <c r="AB18" s="372"/>
      <c r="AC18" s="364"/>
      <c r="AD18" s="363">
        <v>0</v>
      </c>
      <c r="AE18" s="372"/>
      <c r="AF18" s="364"/>
    </row>
    <row r="19" spans="1:32" ht="28.5" customHeight="1">
      <c r="A19" s="394" t="s">
        <v>34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6"/>
      <c r="R19" s="366">
        <v>0</v>
      </c>
      <c r="S19" s="368"/>
      <c r="T19" s="367"/>
      <c r="U19" s="366">
        <v>0</v>
      </c>
      <c r="V19" s="368"/>
      <c r="W19" s="367"/>
      <c r="X19" s="366">
        <v>0</v>
      </c>
      <c r="Y19" s="368"/>
      <c r="Z19" s="367"/>
      <c r="AA19" s="366">
        <v>0</v>
      </c>
      <c r="AB19" s="368"/>
      <c r="AC19" s="367"/>
      <c r="AD19" s="366">
        <v>0</v>
      </c>
      <c r="AE19" s="368"/>
      <c r="AF19" s="367"/>
    </row>
    <row r="20" spans="1:32" s="24" customFormat="1" ht="33.75" hidden="1" customHeight="1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22"/>
      <c r="R20" s="52"/>
      <c r="S20" s="52"/>
      <c r="T20" s="52"/>
      <c r="U20" s="52"/>
      <c r="V20" s="52"/>
      <c r="W20" s="22"/>
      <c r="X20" s="22"/>
      <c r="Y20" s="22"/>
      <c r="Z20" s="22"/>
      <c r="AA20" s="22"/>
      <c r="AB20" s="22"/>
      <c r="AC20" s="22"/>
      <c r="AD20" s="22"/>
      <c r="AE20" s="22"/>
      <c r="AF20" s="52"/>
    </row>
    <row r="21" spans="1:32" s="24" customFormat="1" ht="5.25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22"/>
      <c r="R21" s="52"/>
      <c r="S21" s="52"/>
      <c r="T21" s="52"/>
      <c r="U21" s="52"/>
      <c r="V21" s="52"/>
      <c r="W21" s="22"/>
      <c r="X21" s="22"/>
      <c r="Y21" s="22"/>
      <c r="Z21" s="22"/>
      <c r="AA21" s="22"/>
      <c r="AB21" s="22"/>
      <c r="AC21" s="22"/>
      <c r="AD21" s="22"/>
      <c r="AE21" s="22"/>
      <c r="AF21" s="52"/>
    </row>
    <row r="22" spans="1:32" s="24" customFormat="1" ht="21.75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22"/>
      <c r="R22" s="52"/>
      <c r="S22" s="52"/>
      <c r="T22" s="52"/>
      <c r="U22" s="52"/>
      <c r="V22" s="52"/>
      <c r="W22" s="22"/>
      <c r="X22" s="22"/>
      <c r="Y22" s="22"/>
      <c r="Z22" s="22"/>
      <c r="AA22" s="22"/>
      <c r="AB22" s="22"/>
      <c r="AC22" s="22"/>
      <c r="AD22" s="22"/>
      <c r="AE22" s="22"/>
      <c r="AF22" s="52"/>
    </row>
    <row r="23" spans="1:32" s="24" customFormat="1" ht="21.7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22"/>
      <c r="R23" s="52"/>
      <c r="S23" s="52"/>
      <c r="T23" s="52"/>
      <c r="U23" s="52"/>
      <c r="V23" s="52"/>
      <c r="W23" s="22"/>
      <c r="X23" s="22"/>
      <c r="Y23" s="22"/>
      <c r="Z23" s="22"/>
      <c r="AA23" s="22"/>
      <c r="AB23" s="22"/>
      <c r="AC23" s="22"/>
      <c r="AD23" s="22"/>
      <c r="AE23" s="22"/>
      <c r="AF23" s="52"/>
    </row>
    <row r="24" spans="1:32" s="54" customFormat="1" ht="31.5" customHeight="1">
      <c r="A24" s="53"/>
      <c r="B24" s="53"/>
      <c r="C24" s="239" t="s">
        <v>368</v>
      </c>
      <c r="D24" s="239"/>
      <c r="E24" s="239"/>
      <c r="F24" s="239"/>
      <c r="G24" s="239"/>
      <c r="H24" s="239"/>
      <c r="I24" s="239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</row>
    <row r="25" spans="1:32" s="24" customFormat="1" ht="17.25" customHeight="1">
      <c r="A25" s="55"/>
      <c r="B25" s="55"/>
      <c r="C25" s="55"/>
      <c r="D25" s="55"/>
      <c r="E25" s="55"/>
      <c r="F25" s="55"/>
      <c r="G25" s="55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5"/>
      <c r="X25" s="22"/>
      <c r="Y25" s="22"/>
      <c r="Z25" s="408"/>
      <c r="AA25" s="408"/>
      <c r="AB25" s="408"/>
      <c r="AC25" s="22"/>
      <c r="AD25" s="408" t="s">
        <v>160</v>
      </c>
      <c r="AE25" s="408"/>
      <c r="AF25" s="408"/>
    </row>
    <row r="26" spans="1:32" s="24" customFormat="1" ht="38.25" customHeight="1">
      <c r="A26" s="434" t="s">
        <v>32</v>
      </c>
      <c r="B26" s="417" t="s">
        <v>91</v>
      </c>
      <c r="C26" s="418"/>
      <c r="D26" s="418"/>
      <c r="E26" s="418"/>
      <c r="F26" s="418"/>
      <c r="G26" s="418"/>
      <c r="H26" s="418"/>
      <c r="I26" s="418"/>
      <c r="J26" s="418"/>
      <c r="K26" s="418"/>
      <c r="L26" s="419"/>
      <c r="M26" s="409" t="s">
        <v>33</v>
      </c>
      <c r="N26" s="410"/>
      <c r="O26" s="410"/>
      <c r="P26" s="411"/>
      <c r="Q26" s="409" t="s">
        <v>52</v>
      </c>
      <c r="R26" s="410"/>
      <c r="S26" s="410"/>
      <c r="T26" s="411"/>
      <c r="U26" s="409" t="s">
        <v>111</v>
      </c>
      <c r="V26" s="410"/>
      <c r="W26" s="410"/>
      <c r="X26" s="411"/>
      <c r="Y26" s="409" t="s">
        <v>67</v>
      </c>
      <c r="Z26" s="410"/>
      <c r="AA26" s="410"/>
      <c r="AB26" s="411"/>
      <c r="AC26" s="409" t="s">
        <v>34</v>
      </c>
      <c r="AD26" s="410"/>
      <c r="AE26" s="410"/>
      <c r="AF26" s="411"/>
    </row>
    <row r="27" spans="1:32" s="24" customFormat="1" ht="34.5" customHeight="1">
      <c r="A27" s="435"/>
      <c r="B27" s="420"/>
      <c r="C27" s="421"/>
      <c r="D27" s="421"/>
      <c r="E27" s="421"/>
      <c r="F27" s="421"/>
      <c r="G27" s="421"/>
      <c r="H27" s="421"/>
      <c r="I27" s="421"/>
      <c r="J27" s="421"/>
      <c r="K27" s="421"/>
      <c r="L27" s="422"/>
      <c r="M27" s="413" t="s">
        <v>89</v>
      </c>
      <c r="N27" s="413" t="s">
        <v>90</v>
      </c>
      <c r="O27" s="413" t="s">
        <v>97</v>
      </c>
      <c r="P27" s="413" t="s">
        <v>98</v>
      </c>
      <c r="Q27" s="413" t="s">
        <v>89</v>
      </c>
      <c r="R27" s="413" t="s">
        <v>90</v>
      </c>
      <c r="S27" s="413" t="s">
        <v>97</v>
      </c>
      <c r="T27" s="413" t="s">
        <v>98</v>
      </c>
      <c r="U27" s="413" t="s">
        <v>89</v>
      </c>
      <c r="V27" s="413" t="s">
        <v>90</v>
      </c>
      <c r="W27" s="413" t="s">
        <v>97</v>
      </c>
      <c r="X27" s="413" t="s">
        <v>98</v>
      </c>
      <c r="Y27" s="413" t="s">
        <v>89</v>
      </c>
      <c r="Z27" s="413" t="s">
        <v>90</v>
      </c>
      <c r="AA27" s="413" t="s">
        <v>97</v>
      </c>
      <c r="AB27" s="413" t="s">
        <v>98</v>
      </c>
      <c r="AC27" s="413" t="s">
        <v>89</v>
      </c>
      <c r="AD27" s="413" t="s">
        <v>90</v>
      </c>
      <c r="AE27" s="413" t="s">
        <v>97</v>
      </c>
      <c r="AF27" s="413" t="s">
        <v>98</v>
      </c>
    </row>
    <row r="28" spans="1:32" s="24" customFormat="1" ht="24.95" customHeight="1">
      <c r="A28" s="436"/>
      <c r="B28" s="423"/>
      <c r="C28" s="424"/>
      <c r="D28" s="424"/>
      <c r="E28" s="424"/>
      <c r="F28" s="424"/>
      <c r="G28" s="424"/>
      <c r="H28" s="424"/>
      <c r="I28" s="424"/>
      <c r="J28" s="424"/>
      <c r="K28" s="424"/>
      <c r="L28" s="425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/>
      <c r="AC28" s="414"/>
      <c r="AD28" s="414"/>
      <c r="AE28" s="414"/>
      <c r="AF28" s="414"/>
    </row>
    <row r="29" spans="1:32" s="24" customFormat="1" ht="30" customHeight="1">
      <c r="A29" s="57">
        <v>1</v>
      </c>
      <c r="B29" s="449">
        <v>2</v>
      </c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58">
        <v>3</v>
      </c>
      <c r="N29" s="58">
        <v>4</v>
      </c>
      <c r="O29" s="58">
        <v>5</v>
      </c>
      <c r="P29" s="58">
        <v>6</v>
      </c>
      <c r="Q29" s="58">
        <v>7</v>
      </c>
      <c r="R29" s="58">
        <v>8</v>
      </c>
      <c r="S29" s="58">
        <v>9</v>
      </c>
      <c r="T29" s="58">
        <v>10</v>
      </c>
      <c r="U29" s="58">
        <v>11</v>
      </c>
      <c r="V29" s="58">
        <v>12</v>
      </c>
      <c r="W29" s="58">
        <v>13</v>
      </c>
      <c r="X29" s="58">
        <v>14</v>
      </c>
      <c r="Y29" s="58">
        <v>15</v>
      </c>
      <c r="Z29" s="58">
        <v>16</v>
      </c>
      <c r="AA29" s="58">
        <v>17</v>
      </c>
      <c r="AB29" s="58">
        <v>18</v>
      </c>
      <c r="AC29" s="58">
        <v>19</v>
      </c>
      <c r="AD29" s="58">
        <v>20</v>
      </c>
      <c r="AE29" s="58">
        <v>21</v>
      </c>
      <c r="AF29" s="58">
        <v>22</v>
      </c>
    </row>
    <row r="30" spans="1:32" s="157" customFormat="1" ht="44.25" customHeight="1">
      <c r="A30" s="156">
        <v>1</v>
      </c>
      <c r="B30" s="415" t="s">
        <v>282</v>
      </c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132"/>
      <c r="N30" s="132"/>
      <c r="O30" s="132">
        <f>N30-M30</f>
        <v>0</v>
      </c>
      <c r="P30" s="133" t="e">
        <f>N30/M30*100</f>
        <v>#DIV/0!</v>
      </c>
      <c r="Q30" s="158">
        <f>Q31</f>
        <v>0</v>
      </c>
      <c r="R30" s="158">
        <f>R31</f>
        <v>0</v>
      </c>
      <c r="S30" s="158">
        <f>R30-Q30</f>
        <v>0</v>
      </c>
      <c r="T30" s="133" t="e">
        <f>R30/Q30*100</f>
        <v>#DIV/0!</v>
      </c>
      <c r="U30" s="132"/>
      <c r="V30" s="132"/>
      <c r="W30" s="132">
        <f>V30-U30</f>
        <v>0</v>
      </c>
      <c r="X30" s="133" t="e">
        <f>V30/U30*100</f>
        <v>#DIV/0!</v>
      </c>
      <c r="Y30" s="132"/>
      <c r="Z30" s="132"/>
      <c r="AA30" s="132">
        <f>Z30-Y30</f>
        <v>0</v>
      </c>
      <c r="AB30" s="133" t="e">
        <f>Z30/Y30*100</f>
        <v>#DIV/0!</v>
      </c>
      <c r="AC30" s="158">
        <f t="shared" ref="AC30:AD33" si="4">SUM(M30,Q30,U30,Y30)</f>
        <v>0</v>
      </c>
      <c r="AD30" s="158">
        <f t="shared" si="4"/>
        <v>0</v>
      </c>
      <c r="AE30" s="158">
        <f>AD30-AC30</f>
        <v>0</v>
      </c>
      <c r="AF30" s="133" t="e">
        <f>AD30/AC30*100</f>
        <v>#DIV/0!</v>
      </c>
    </row>
    <row r="31" spans="1:32" s="24" customFormat="1" ht="34.5" customHeight="1">
      <c r="A31" s="59"/>
      <c r="B31" s="445"/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130"/>
      <c r="N31" s="130"/>
      <c r="O31" s="130"/>
      <c r="P31" s="131"/>
      <c r="Q31" s="208"/>
      <c r="R31" s="208"/>
      <c r="S31" s="208"/>
      <c r="T31" s="131"/>
      <c r="U31" s="130"/>
      <c r="V31" s="130"/>
      <c r="W31" s="130"/>
      <c r="X31" s="131"/>
      <c r="Y31" s="130"/>
      <c r="Z31" s="130"/>
      <c r="AA31" s="130"/>
      <c r="AB31" s="131"/>
      <c r="AC31" s="208"/>
      <c r="AD31" s="208"/>
      <c r="AE31" s="208"/>
      <c r="AF31" s="131"/>
    </row>
    <row r="32" spans="1:32" s="24" customFormat="1" ht="43.5" hidden="1" customHeight="1">
      <c r="A32" s="59"/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130"/>
      <c r="N32" s="130"/>
      <c r="O32" s="130">
        <f>N32-M32</f>
        <v>0</v>
      </c>
      <c r="P32" s="131" t="e">
        <f>N32/M32*100</f>
        <v>#DIV/0!</v>
      </c>
      <c r="Q32" s="130"/>
      <c r="R32" s="208"/>
      <c r="S32" s="130">
        <f>R32-Q32</f>
        <v>0</v>
      </c>
      <c r="T32" s="131" t="e">
        <f>R32/Q32*100</f>
        <v>#DIV/0!</v>
      </c>
      <c r="U32" s="130"/>
      <c r="V32" s="130"/>
      <c r="W32" s="130">
        <f>V32-U32</f>
        <v>0</v>
      </c>
      <c r="X32" s="131" t="e">
        <f>V32/U32*100</f>
        <v>#DIV/0!</v>
      </c>
      <c r="Y32" s="130"/>
      <c r="Z32" s="130"/>
      <c r="AA32" s="130">
        <f>Z32-Y32</f>
        <v>0</v>
      </c>
      <c r="AB32" s="131" t="e">
        <f>Z32/Y32*100</f>
        <v>#DIV/0!</v>
      </c>
      <c r="AC32" s="208">
        <f t="shared" si="4"/>
        <v>0</v>
      </c>
      <c r="AD32" s="208">
        <f t="shared" si="4"/>
        <v>0</v>
      </c>
      <c r="AE32" s="208">
        <f>AD32-AC32</f>
        <v>0</v>
      </c>
      <c r="AF32" s="131" t="e">
        <f>AD32/AC32*100</f>
        <v>#DIV/0!</v>
      </c>
    </row>
    <row r="33" spans="1:32" s="24" customFormat="1" ht="45" hidden="1" customHeight="1">
      <c r="A33" s="59"/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130"/>
      <c r="N33" s="130"/>
      <c r="O33" s="130">
        <f>N33-M33</f>
        <v>0</v>
      </c>
      <c r="P33" s="131" t="e">
        <f>N33/M33*100</f>
        <v>#DIV/0!</v>
      </c>
      <c r="Q33" s="130"/>
      <c r="R33" s="208"/>
      <c r="S33" s="130">
        <f>R33-Q33</f>
        <v>0</v>
      </c>
      <c r="T33" s="131" t="e">
        <f>R33/Q33*100</f>
        <v>#DIV/0!</v>
      </c>
      <c r="U33" s="130"/>
      <c r="V33" s="130"/>
      <c r="W33" s="130">
        <f>V33-U33</f>
        <v>0</v>
      </c>
      <c r="X33" s="131" t="e">
        <f>V33/U33*100</f>
        <v>#DIV/0!</v>
      </c>
      <c r="Y33" s="130"/>
      <c r="Z33" s="130"/>
      <c r="AA33" s="130">
        <f>Z33-Y33</f>
        <v>0</v>
      </c>
      <c r="AB33" s="131" t="e">
        <f>Z33/Y33*100</f>
        <v>#DIV/0!</v>
      </c>
      <c r="AC33" s="208">
        <f t="shared" si="4"/>
        <v>0</v>
      </c>
      <c r="AD33" s="208">
        <f t="shared" si="4"/>
        <v>0</v>
      </c>
      <c r="AE33" s="208">
        <f>AD33-AC33</f>
        <v>0</v>
      </c>
      <c r="AF33" s="131" t="e">
        <f>AD33/AC33*100</f>
        <v>#DIV/0!</v>
      </c>
    </row>
    <row r="34" spans="1:32" s="24" customFormat="1" ht="33.75" customHeight="1">
      <c r="A34" s="442" t="s">
        <v>34</v>
      </c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4"/>
      <c r="M34" s="132">
        <f>SUM(M30:M33)</f>
        <v>0</v>
      </c>
      <c r="N34" s="132">
        <f>SUM(N30:N33)</f>
        <v>0</v>
      </c>
      <c r="O34" s="132">
        <f>SUM(O30:O33)</f>
        <v>0</v>
      </c>
      <c r="P34" s="133" t="e">
        <f>N34/M34*100</f>
        <v>#DIV/0!</v>
      </c>
      <c r="Q34" s="158">
        <f>Q30</f>
        <v>0</v>
      </c>
      <c r="R34" s="158">
        <f t="shared" ref="R34:AF34" si="5">R30</f>
        <v>0</v>
      </c>
      <c r="S34" s="158">
        <f t="shared" si="5"/>
        <v>0</v>
      </c>
      <c r="T34" s="132" t="e">
        <f t="shared" si="5"/>
        <v>#DIV/0!</v>
      </c>
      <c r="U34" s="158">
        <f t="shared" si="5"/>
        <v>0</v>
      </c>
      <c r="V34" s="158">
        <f t="shared" si="5"/>
        <v>0</v>
      </c>
      <c r="W34" s="158">
        <f t="shared" si="5"/>
        <v>0</v>
      </c>
      <c r="X34" s="158" t="e">
        <f t="shared" si="5"/>
        <v>#DIV/0!</v>
      </c>
      <c r="Y34" s="158">
        <f t="shared" si="5"/>
        <v>0</v>
      </c>
      <c r="Z34" s="158">
        <f t="shared" si="5"/>
        <v>0</v>
      </c>
      <c r="AA34" s="158">
        <f t="shared" si="5"/>
        <v>0</v>
      </c>
      <c r="AB34" s="158" t="e">
        <f t="shared" si="5"/>
        <v>#DIV/0!</v>
      </c>
      <c r="AC34" s="158">
        <f t="shared" si="5"/>
        <v>0</v>
      </c>
      <c r="AD34" s="158">
        <f t="shared" si="5"/>
        <v>0</v>
      </c>
      <c r="AE34" s="158">
        <f t="shared" si="5"/>
        <v>0</v>
      </c>
      <c r="AF34" s="132" t="e">
        <f t="shared" si="5"/>
        <v>#DIV/0!</v>
      </c>
    </row>
    <row r="35" spans="1:32" s="24" customFormat="1" ht="32.25" customHeight="1">
      <c r="A35" s="439" t="s">
        <v>35</v>
      </c>
      <c r="B35" s="440"/>
      <c r="C35" s="440"/>
      <c r="D35" s="440"/>
      <c r="E35" s="440"/>
      <c r="F35" s="440"/>
      <c r="G35" s="440"/>
      <c r="H35" s="440"/>
      <c r="I35" s="440"/>
      <c r="J35" s="440"/>
      <c r="K35" s="440"/>
      <c r="L35" s="441"/>
      <c r="M35" s="130" t="e">
        <f>M34/AC34*100</f>
        <v>#DIV/0!</v>
      </c>
      <c r="N35" s="130" t="e">
        <f>N34/AD34*100</f>
        <v>#DIV/0!</v>
      </c>
      <c r="O35" s="130"/>
      <c r="P35" s="130"/>
      <c r="Q35" s="130" t="e">
        <f>Q34/AC34*100</f>
        <v>#DIV/0!</v>
      </c>
      <c r="R35" s="130" t="e">
        <f>R34/AD34*100</f>
        <v>#DIV/0!</v>
      </c>
      <c r="S35" s="130"/>
      <c r="T35" s="130"/>
      <c r="U35" s="130" t="e">
        <f>U34/AC34*100</f>
        <v>#DIV/0!</v>
      </c>
      <c r="V35" s="130" t="e">
        <f>V34/AD34*100</f>
        <v>#DIV/0!</v>
      </c>
      <c r="W35" s="130"/>
      <c r="X35" s="130"/>
      <c r="Y35" s="130" t="e">
        <f>Y34/AC34*100</f>
        <v>#DIV/0!</v>
      </c>
      <c r="Z35" s="130" t="e">
        <f>Z34/AD34*100</f>
        <v>#DIV/0!</v>
      </c>
      <c r="AA35" s="130"/>
      <c r="AB35" s="130"/>
      <c r="AC35" s="130" t="e">
        <f>SUM(M35,Q35,U35,Y35)</f>
        <v>#DIV/0!</v>
      </c>
      <c r="AD35" s="130" t="e">
        <f>SUM(N35,R35,V35,Z35)</f>
        <v>#DIV/0!</v>
      </c>
      <c r="AE35" s="130"/>
      <c r="AF35" s="130"/>
    </row>
    <row r="36" spans="1:32" s="24" customFormat="1" ht="21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270"/>
    </row>
    <row r="37" spans="1:32" s="24" customFormat="1" ht="21.7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</row>
    <row r="38" spans="1:32" s="54" customFormat="1" ht="31.5" customHeight="1">
      <c r="A38" s="53"/>
      <c r="B38" s="53"/>
      <c r="C38" s="239" t="s">
        <v>168</v>
      </c>
      <c r="D38" s="239"/>
      <c r="E38" s="239"/>
      <c r="F38" s="239"/>
      <c r="G38" s="239"/>
      <c r="H38" s="239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</row>
    <row r="39" spans="1:32" s="63" customFormat="1" ht="20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62"/>
      <c r="L39" s="2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426" t="s">
        <v>160</v>
      </c>
      <c r="AE39" s="426"/>
      <c r="AF39" s="426"/>
    </row>
    <row r="40" spans="1:32" s="64" customFormat="1" ht="34.5" customHeight="1">
      <c r="A40" s="278" t="s">
        <v>32</v>
      </c>
      <c r="B40" s="324" t="s">
        <v>113</v>
      </c>
      <c r="C40" s="326"/>
      <c r="D40" s="277" t="s">
        <v>115</v>
      </c>
      <c r="E40" s="277"/>
      <c r="F40" s="277" t="s">
        <v>81</v>
      </c>
      <c r="G40" s="277"/>
      <c r="H40" s="277" t="s">
        <v>137</v>
      </c>
      <c r="I40" s="277"/>
      <c r="J40" s="277" t="s">
        <v>138</v>
      </c>
      <c r="K40" s="277"/>
      <c r="L40" s="294" t="s">
        <v>339</v>
      </c>
      <c r="M40" s="294"/>
      <c r="N40" s="294"/>
      <c r="O40" s="294"/>
      <c r="P40" s="294"/>
      <c r="Q40" s="294"/>
      <c r="R40" s="294"/>
      <c r="S40" s="294"/>
      <c r="T40" s="294"/>
      <c r="U40" s="294"/>
      <c r="V40" s="277" t="s">
        <v>114</v>
      </c>
      <c r="W40" s="277"/>
      <c r="X40" s="277"/>
      <c r="Y40" s="277"/>
      <c r="Z40" s="277"/>
      <c r="AA40" s="277" t="s">
        <v>139</v>
      </c>
      <c r="AB40" s="277"/>
      <c r="AC40" s="277"/>
      <c r="AD40" s="277"/>
      <c r="AE40" s="277"/>
      <c r="AF40" s="277"/>
    </row>
    <row r="41" spans="1:32" s="64" customFormat="1" ht="52.5" customHeight="1">
      <c r="A41" s="278"/>
      <c r="B41" s="447"/>
      <c r="C41" s="448"/>
      <c r="D41" s="277"/>
      <c r="E41" s="277"/>
      <c r="F41" s="277"/>
      <c r="G41" s="277"/>
      <c r="H41" s="277"/>
      <c r="I41" s="277"/>
      <c r="J41" s="277"/>
      <c r="K41" s="277"/>
      <c r="L41" s="277" t="s">
        <v>105</v>
      </c>
      <c r="M41" s="277"/>
      <c r="N41" s="277" t="s">
        <v>109</v>
      </c>
      <c r="O41" s="277"/>
      <c r="P41" s="277" t="s">
        <v>110</v>
      </c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</row>
    <row r="42" spans="1:32" s="65" customFormat="1" ht="90" customHeight="1">
      <c r="A42" s="278"/>
      <c r="B42" s="327"/>
      <c r="C42" s="329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 t="s">
        <v>106</v>
      </c>
      <c r="Q42" s="277"/>
      <c r="R42" s="277" t="s">
        <v>107</v>
      </c>
      <c r="S42" s="277"/>
      <c r="T42" s="277" t="s">
        <v>108</v>
      </c>
      <c r="U42" s="277"/>
      <c r="V42" s="277"/>
      <c r="W42" s="277"/>
      <c r="X42" s="277"/>
      <c r="Y42" s="277"/>
      <c r="Z42" s="277"/>
      <c r="AA42" s="277"/>
      <c r="AB42" s="277"/>
      <c r="AC42" s="277"/>
      <c r="AD42" s="277"/>
      <c r="AE42" s="277"/>
      <c r="AF42" s="277"/>
    </row>
    <row r="43" spans="1:32" s="64" customFormat="1" ht="30" customHeight="1">
      <c r="A43" s="66">
        <v>1</v>
      </c>
      <c r="B43" s="318">
        <v>2</v>
      </c>
      <c r="C43" s="319"/>
      <c r="D43" s="277">
        <v>3</v>
      </c>
      <c r="E43" s="277"/>
      <c r="F43" s="277">
        <v>4</v>
      </c>
      <c r="G43" s="277"/>
      <c r="H43" s="277">
        <v>5</v>
      </c>
      <c r="I43" s="277"/>
      <c r="J43" s="277">
        <v>6</v>
      </c>
      <c r="K43" s="277"/>
      <c r="L43" s="318">
        <v>7</v>
      </c>
      <c r="M43" s="319"/>
      <c r="N43" s="318">
        <v>8</v>
      </c>
      <c r="O43" s="319"/>
      <c r="P43" s="277">
        <v>9</v>
      </c>
      <c r="Q43" s="277"/>
      <c r="R43" s="278">
        <v>10</v>
      </c>
      <c r="S43" s="278"/>
      <c r="T43" s="277">
        <v>11</v>
      </c>
      <c r="U43" s="277"/>
      <c r="V43" s="277">
        <v>12</v>
      </c>
      <c r="W43" s="277"/>
      <c r="X43" s="277"/>
      <c r="Y43" s="277"/>
      <c r="Z43" s="277"/>
      <c r="AA43" s="277">
        <v>13</v>
      </c>
      <c r="AB43" s="277"/>
      <c r="AC43" s="277"/>
      <c r="AD43" s="277"/>
      <c r="AE43" s="277"/>
      <c r="AF43" s="277"/>
    </row>
    <row r="44" spans="1:32" s="64" customFormat="1" ht="30.75" customHeight="1">
      <c r="A44" s="67"/>
      <c r="B44" s="437"/>
      <c r="C44" s="438"/>
      <c r="D44" s="277"/>
      <c r="E44" s="277"/>
      <c r="F44" s="412"/>
      <c r="G44" s="412"/>
      <c r="H44" s="412"/>
      <c r="I44" s="412"/>
      <c r="J44" s="412"/>
      <c r="K44" s="412"/>
      <c r="L44" s="307"/>
      <c r="M44" s="309"/>
      <c r="N44" s="307">
        <f>SUM(P44,R44,T44)</f>
        <v>0</v>
      </c>
      <c r="O44" s="309"/>
      <c r="P44" s="412"/>
      <c r="Q44" s="412"/>
      <c r="R44" s="412"/>
      <c r="S44" s="412"/>
      <c r="T44" s="412"/>
      <c r="U44" s="412"/>
      <c r="V44" s="454"/>
      <c r="W44" s="454"/>
      <c r="X44" s="454"/>
      <c r="Y44" s="454"/>
      <c r="Z44" s="454"/>
      <c r="AA44" s="416"/>
      <c r="AB44" s="416"/>
      <c r="AC44" s="416"/>
      <c r="AD44" s="416"/>
      <c r="AE44" s="416"/>
      <c r="AF44" s="416"/>
    </row>
    <row r="45" spans="1:32" s="64" customFormat="1" ht="32.25" customHeight="1">
      <c r="A45" s="451" t="s">
        <v>34</v>
      </c>
      <c r="B45" s="452"/>
      <c r="C45" s="452"/>
      <c r="D45" s="452"/>
      <c r="E45" s="453"/>
      <c r="F45" s="431">
        <f>SUM(F44:F44)</f>
        <v>0</v>
      </c>
      <c r="G45" s="431"/>
      <c r="H45" s="431">
        <f>SUM(H44:H44)</f>
        <v>0</v>
      </c>
      <c r="I45" s="431"/>
      <c r="J45" s="431">
        <f>SUM(J44:J44)</f>
        <v>0</v>
      </c>
      <c r="K45" s="431"/>
      <c r="L45" s="431">
        <f>SUM(L44:L44)</f>
        <v>0</v>
      </c>
      <c r="M45" s="431"/>
      <c r="N45" s="431">
        <f>SUM(N44:N44)</f>
        <v>0</v>
      </c>
      <c r="O45" s="431"/>
      <c r="P45" s="431">
        <f>SUM(P44:P44)</f>
        <v>0</v>
      </c>
      <c r="Q45" s="431"/>
      <c r="R45" s="431">
        <f>SUM(R44:R44)</f>
        <v>0</v>
      </c>
      <c r="S45" s="431"/>
      <c r="T45" s="431">
        <f>SUM(T44:T44)</f>
        <v>0</v>
      </c>
      <c r="U45" s="431"/>
      <c r="V45" s="450"/>
      <c r="W45" s="450"/>
      <c r="X45" s="450"/>
      <c r="Y45" s="450"/>
      <c r="Z45" s="450"/>
      <c r="AA45" s="429"/>
      <c r="AB45" s="429"/>
      <c r="AC45" s="429"/>
      <c r="AD45" s="429"/>
      <c r="AE45" s="429"/>
      <c r="AF45" s="429"/>
    </row>
    <row r="46" spans="1:32" s="64" customFormat="1" ht="51" customHeight="1">
      <c r="A46" s="243"/>
      <c r="B46" s="243"/>
      <c r="C46" s="243"/>
      <c r="D46" s="243"/>
      <c r="E46" s="243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1"/>
      <c r="W46" s="241"/>
      <c r="X46" s="241"/>
      <c r="Y46" s="241"/>
      <c r="Z46" s="241"/>
      <c r="AA46" s="240"/>
      <c r="AB46" s="240"/>
      <c r="AC46" s="240"/>
      <c r="AD46" s="240"/>
      <c r="AE46" s="240"/>
      <c r="AF46" s="240"/>
    </row>
    <row r="47" spans="1:32" s="24" customFormat="1" ht="15" customHeight="1">
      <c r="A47" s="60"/>
      <c r="B47" s="60"/>
      <c r="C47" s="60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22"/>
      <c r="X47" s="22"/>
      <c r="Y47" s="22"/>
      <c r="Z47" s="22"/>
      <c r="AA47" s="22"/>
      <c r="AB47" s="22"/>
      <c r="AC47" s="22"/>
      <c r="AD47" s="22"/>
      <c r="AE47" s="22"/>
      <c r="AF47" s="22"/>
    </row>
    <row r="48" spans="1:32" s="144" customFormat="1" ht="21" customHeight="1">
      <c r="A48" s="151"/>
      <c r="B48" s="432" t="s">
        <v>176</v>
      </c>
      <c r="C48" s="432"/>
      <c r="D48" s="432"/>
      <c r="E48" s="432"/>
      <c r="F48" s="432"/>
      <c r="G48" s="432"/>
      <c r="H48" s="152"/>
      <c r="I48" s="152"/>
      <c r="J48" s="152"/>
      <c r="K48" s="152"/>
      <c r="L48" s="152"/>
      <c r="M48" s="430" t="s">
        <v>104</v>
      </c>
      <c r="N48" s="430"/>
      <c r="O48" s="430"/>
      <c r="P48" s="430"/>
      <c r="Q48" s="430"/>
      <c r="R48" s="152"/>
      <c r="S48" s="152"/>
      <c r="T48" s="152"/>
      <c r="U48" s="152"/>
      <c r="V48" s="152"/>
      <c r="W48" s="433" t="s">
        <v>340</v>
      </c>
      <c r="X48" s="433"/>
      <c r="Y48" s="433"/>
      <c r="Z48" s="433"/>
      <c r="AA48" s="433"/>
      <c r="AB48" s="137"/>
      <c r="AC48" s="137"/>
      <c r="AD48" s="137"/>
      <c r="AE48" s="137"/>
      <c r="AF48" s="137"/>
    </row>
    <row r="49" spans="1:27" s="138" customFormat="1" ht="22.5" customHeight="1">
      <c r="B49" s="274" t="s">
        <v>45</v>
      </c>
      <c r="C49" s="274"/>
      <c r="D49" s="274"/>
      <c r="E49" s="274"/>
      <c r="F49" s="274"/>
      <c r="G49" s="274"/>
      <c r="H49" s="153"/>
      <c r="I49" s="153"/>
      <c r="J49" s="153"/>
      <c r="K49" s="153"/>
      <c r="L49" s="153"/>
      <c r="M49" s="274" t="s">
        <v>46</v>
      </c>
      <c r="N49" s="274"/>
      <c r="O49" s="274"/>
      <c r="P49" s="274"/>
      <c r="Q49" s="274"/>
      <c r="V49" s="140"/>
      <c r="W49" s="274" t="s">
        <v>68</v>
      </c>
      <c r="X49" s="274"/>
      <c r="Y49" s="274"/>
      <c r="Z49" s="274"/>
      <c r="AA49" s="274"/>
    </row>
    <row r="50" spans="1:27" s="23" customFormat="1"/>
    <row r="51" spans="1:27" s="24" customFormat="1"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</row>
    <row r="52" spans="1:27" s="428" customFormat="1" ht="12.75">
      <c r="A52" s="427" t="s">
        <v>161</v>
      </c>
    </row>
    <row r="53" spans="1:27" s="24" customFormat="1"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</row>
    <row r="54" spans="1:27" s="24" customFormat="1">
      <c r="C54" s="69"/>
    </row>
    <row r="55" spans="1:27" s="24" customFormat="1"/>
    <row r="56" spans="1:27" s="24" customFormat="1"/>
    <row r="57" spans="1:27" s="24" customFormat="1" ht="19.5">
      <c r="C57" s="70"/>
    </row>
    <row r="58" spans="1:27" ht="19.5">
      <c r="C58" s="71"/>
    </row>
    <row r="59" spans="1:27" ht="19.5">
      <c r="C59" s="71"/>
    </row>
    <row r="60" spans="1:27" ht="19.5">
      <c r="C60" s="71"/>
    </row>
    <row r="61" spans="1:27" ht="19.5">
      <c r="C61" s="71"/>
    </row>
    <row r="62" spans="1:27" ht="19.5">
      <c r="C62" s="71"/>
    </row>
    <row r="63" spans="1:27" ht="19.5">
      <c r="C63" s="71"/>
    </row>
  </sheetData>
  <mergeCells count="179">
    <mergeCell ref="T27:T28"/>
    <mergeCell ref="V27:V28"/>
    <mergeCell ref="T45:U45"/>
    <mergeCell ref="V45:Z45"/>
    <mergeCell ref="J45:K45"/>
    <mergeCell ref="P45:Q45"/>
    <mergeCell ref="F45:G45"/>
    <mergeCell ref="A45:E45"/>
    <mergeCell ref="V44:Z44"/>
    <mergeCell ref="R43:S43"/>
    <mergeCell ref="T44:U44"/>
    <mergeCell ref="T43:U43"/>
    <mergeCell ref="B43:C43"/>
    <mergeCell ref="F43:G43"/>
    <mergeCell ref="R44:S44"/>
    <mergeCell ref="P43:Q43"/>
    <mergeCell ref="J43:K43"/>
    <mergeCell ref="V43:Z43"/>
    <mergeCell ref="H43:I43"/>
    <mergeCell ref="L43:M43"/>
    <mergeCell ref="N43:O43"/>
    <mergeCell ref="D43:E43"/>
    <mergeCell ref="B44:C44"/>
    <mergeCell ref="P44:Q44"/>
    <mergeCell ref="Z25:AB25"/>
    <mergeCell ref="A35:L35"/>
    <mergeCell ref="A40:A42"/>
    <mergeCell ref="J40:K42"/>
    <mergeCell ref="A34:L34"/>
    <mergeCell ref="B31:L31"/>
    <mergeCell ref="B32:L32"/>
    <mergeCell ref="B33:L33"/>
    <mergeCell ref="B40:C42"/>
    <mergeCell ref="L40:U40"/>
    <mergeCell ref="B29:L29"/>
    <mergeCell ref="P42:Q42"/>
    <mergeCell ref="R42:S42"/>
    <mergeCell ref="T42:U42"/>
    <mergeCell ref="L41:M42"/>
    <mergeCell ref="H40:I42"/>
    <mergeCell ref="N27:N28"/>
    <mergeCell ref="O27:O28"/>
    <mergeCell ref="N41:O42"/>
    <mergeCell ref="F40:G42"/>
    <mergeCell ref="P41:U41"/>
    <mergeCell ref="S27:S28"/>
    <mergeCell ref="AC26:AF26"/>
    <mergeCell ref="U26:X26"/>
    <mergeCell ref="A52:XFD52"/>
    <mergeCell ref="AA45:AF45"/>
    <mergeCell ref="Y27:Y28"/>
    <mergeCell ref="Z27:Z28"/>
    <mergeCell ref="AA27:AA28"/>
    <mergeCell ref="AB27:AB28"/>
    <mergeCell ref="B49:G49"/>
    <mergeCell ref="W49:AA49"/>
    <mergeCell ref="M48:Q48"/>
    <mergeCell ref="M49:Q49"/>
    <mergeCell ref="R45:S45"/>
    <mergeCell ref="H45:I45"/>
    <mergeCell ref="L45:M45"/>
    <mergeCell ref="N45:O45"/>
    <mergeCell ref="B48:G48"/>
    <mergeCell ref="W48:AA48"/>
    <mergeCell ref="A26:A28"/>
    <mergeCell ref="AE27:AE28"/>
    <mergeCell ref="AF27:AF28"/>
    <mergeCell ref="Y26:AB26"/>
    <mergeCell ref="Q27:Q28"/>
    <mergeCell ref="D44:E44"/>
    <mergeCell ref="AD25:AF25"/>
    <mergeCell ref="Q26:T26"/>
    <mergeCell ref="V40:Z42"/>
    <mergeCell ref="F44:G44"/>
    <mergeCell ref="L44:M44"/>
    <mergeCell ref="N44:O44"/>
    <mergeCell ref="J44:K44"/>
    <mergeCell ref="R27:R28"/>
    <mergeCell ref="U27:U28"/>
    <mergeCell ref="B30:L30"/>
    <mergeCell ref="M26:P26"/>
    <mergeCell ref="P27:P28"/>
    <mergeCell ref="M27:M28"/>
    <mergeCell ref="AA44:AF44"/>
    <mergeCell ref="AA43:AF43"/>
    <mergeCell ref="AD27:AD28"/>
    <mergeCell ref="H44:I44"/>
    <mergeCell ref="B26:L28"/>
    <mergeCell ref="D40:E42"/>
    <mergeCell ref="AA40:AF42"/>
    <mergeCell ref="AD39:AF39"/>
    <mergeCell ref="W27:W28"/>
    <mergeCell ref="X27:X28"/>
    <mergeCell ref="AC27:AC28"/>
    <mergeCell ref="AD1:AF1"/>
    <mergeCell ref="AD19:AF19"/>
    <mergeCell ref="A19:Q19"/>
    <mergeCell ref="U9:W9"/>
    <mergeCell ref="R7:T7"/>
    <mergeCell ref="X8:Z8"/>
    <mergeCell ref="R8:T8"/>
    <mergeCell ref="AD7:AF7"/>
    <mergeCell ref="AD8:AF8"/>
    <mergeCell ref="AA8:AC8"/>
    <mergeCell ref="AD9:AF9"/>
    <mergeCell ref="X9:Z9"/>
    <mergeCell ref="R9:T9"/>
    <mergeCell ref="B17:C17"/>
    <mergeCell ref="D16:G16"/>
    <mergeCell ref="A14:A15"/>
    <mergeCell ref="H14:O15"/>
    <mergeCell ref="H18:O18"/>
    <mergeCell ref="H16:O16"/>
    <mergeCell ref="A4:A5"/>
    <mergeCell ref="U7:W7"/>
    <mergeCell ref="U5:W5"/>
    <mergeCell ref="B8:C8"/>
    <mergeCell ref="D8:F8"/>
    <mergeCell ref="AA9:AC9"/>
    <mergeCell ref="X15:Z15"/>
    <mergeCell ref="R15:T15"/>
    <mergeCell ref="R17:T17"/>
    <mergeCell ref="R16:T16"/>
    <mergeCell ref="D14:G15"/>
    <mergeCell ref="P14:Q15"/>
    <mergeCell ref="R14:Z14"/>
    <mergeCell ref="X5:Z5"/>
    <mergeCell ref="R6:T6"/>
    <mergeCell ref="U6:W6"/>
    <mergeCell ref="G4:Q5"/>
    <mergeCell ref="G6:Q6"/>
    <mergeCell ref="D4:F5"/>
    <mergeCell ref="G7:Q7"/>
    <mergeCell ref="X6:Z6"/>
    <mergeCell ref="D6:F6"/>
    <mergeCell ref="A9:Q9"/>
    <mergeCell ref="B14:C15"/>
    <mergeCell ref="D7:F7"/>
    <mergeCell ref="B6:C6"/>
    <mergeCell ref="B7:C7"/>
    <mergeCell ref="B4:C5"/>
    <mergeCell ref="U15:W15"/>
    <mergeCell ref="AD4:AF5"/>
    <mergeCell ref="AA4:AC5"/>
    <mergeCell ref="R4:Z4"/>
    <mergeCell ref="R5:T5"/>
    <mergeCell ref="G8:Q8"/>
    <mergeCell ref="U8:W8"/>
    <mergeCell ref="X7:Z7"/>
    <mergeCell ref="AD6:AF6"/>
    <mergeCell ref="AA7:AC7"/>
    <mergeCell ref="AA6:AC6"/>
    <mergeCell ref="AD16:AF16"/>
    <mergeCell ref="AD17:AF17"/>
    <mergeCell ref="AD18:AF18"/>
    <mergeCell ref="U19:W19"/>
    <mergeCell ref="AD14:AF15"/>
    <mergeCell ref="AA14:AC15"/>
    <mergeCell ref="U17:W17"/>
    <mergeCell ref="U18:W18"/>
    <mergeCell ref="X19:Z19"/>
    <mergeCell ref="AA16:AC16"/>
    <mergeCell ref="AA17:AC17"/>
    <mergeCell ref="R19:T19"/>
    <mergeCell ref="H17:O17"/>
    <mergeCell ref="X17:Z17"/>
    <mergeCell ref="R18:T18"/>
    <mergeCell ref="P17:Q17"/>
    <mergeCell ref="P18:Q18"/>
    <mergeCell ref="P16:Q16"/>
    <mergeCell ref="B18:C18"/>
    <mergeCell ref="AA19:AC19"/>
    <mergeCell ref="AA18:AC18"/>
    <mergeCell ref="X18:Z18"/>
    <mergeCell ref="X16:Z16"/>
    <mergeCell ref="U16:W16"/>
    <mergeCell ref="B16:C16"/>
    <mergeCell ref="D17:G17"/>
    <mergeCell ref="D18:G18"/>
  </mergeCells>
  <phoneticPr fontId="4" type="noConversion"/>
  <pageMargins left="0.59055118110236227" right="0.59055118110236227" top="0.98425196850393704" bottom="0.59055118110236227" header="0.31496062992125984" footer="0.31496062992125984"/>
  <pageSetup paperSize="9" scale="37" orientation="landscape" verticalDpi="1200" r:id="rId1"/>
  <headerFooter alignWithMargins="0"/>
  <ignoredErrors>
    <ignoredError sqref="AE35:AF35 M34:N34 F45:U45" formulaRange="1"/>
    <ignoredError sqref="AA35:AB35 O35 M35 P35:Q35 S35:U35 W35:Y35" evalError="1" formulaRange="1"/>
    <ignoredError sqref="AC35:AD35 P33 N35 R35 V35 Z35 P32 X30 T32 X32 P30 X33 T30 T33 AB32 AB30 AB33" evalError="1"/>
    <ignoredError sqref="P34" evalError="1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99"/>
    <pageSetUpPr fitToPage="1"/>
  </sheetPr>
  <dimension ref="A2:I18"/>
  <sheetViews>
    <sheetView view="pageBreakPreview" zoomScale="60" zoomScaleNormal="75" workbookViewId="0">
      <selection activeCell="O14" sqref="O14"/>
    </sheetView>
  </sheetViews>
  <sheetFormatPr defaultRowHeight="12.75"/>
  <cols>
    <col min="1" max="1" width="68.28515625" style="76" customWidth="1"/>
    <col min="2" max="2" width="12.85546875" style="76" customWidth="1"/>
    <col min="3" max="3" width="19.7109375" style="76" customWidth="1"/>
    <col min="4" max="4" width="19" style="76" customWidth="1"/>
    <col min="5" max="6" width="18.140625" style="76" customWidth="1"/>
    <col min="7" max="7" width="18.28515625" style="76" customWidth="1"/>
    <col min="8" max="8" width="18.7109375" style="76" customWidth="1"/>
    <col min="9" max="16384" width="9.140625" style="76"/>
  </cols>
  <sheetData>
    <row r="2" spans="1:9" ht="31.5" customHeight="1">
      <c r="G2" s="461" t="s">
        <v>173</v>
      </c>
      <c r="H2" s="461"/>
    </row>
    <row r="3" spans="1:9" ht="32.25" customHeight="1">
      <c r="A3" s="314" t="s">
        <v>183</v>
      </c>
      <c r="B3" s="314"/>
      <c r="C3" s="314"/>
      <c r="D3" s="314"/>
      <c r="E3" s="314"/>
      <c r="F3" s="314"/>
      <c r="G3" s="314"/>
      <c r="H3" s="314"/>
    </row>
    <row r="4" spans="1:9" ht="28.5" customHeight="1">
      <c r="A4" s="462" t="s">
        <v>215</v>
      </c>
      <c r="B4" s="462"/>
      <c r="C4" s="462"/>
      <c r="D4" s="462"/>
      <c r="E4" s="462"/>
      <c r="F4" s="462"/>
      <c r="G4" s="462"/>
      <c r="H4" s="462"/>
    </row>
    <row r="5" spans="1:9" ht="45.75" customHeight="1">
      <c r="A5" s="463" t="s">
        <v>100</v>
      </c>
      <c r="B5" s="289" t="s">
        <v>7</v>
      </c>
      <c r="C5" s="289" t="s">
        <v>184</v>
      </c>
      <c r="D5" s="289"/>
      <c r="E5" s="287" t="s">
        <v>339</v>
      </c>
      <c r="F5" s="287"/>
      <c r="G5" s="287"/>
      <c r="H5" s="287"/>
    </row>
    <row r="6" spans="1:9" ht="65.25" customHeight="1">
      <c r="A6" s="464"/>
      <c r="B6" s="289"/>
      <c r="C6" s="167" t="s">
        <v>337</v>
      </c>
      <c r="D6" s="167" t="s">
        <v>369</v>
      </c>
      <c r="E6" s="167" t="s">
        <v>94</v>
      </c>
      <c r="F6" s="167" t="s">
        <v>90</v>
      </c>
      <c r="G6" s="85" t="s">
        <v>97</v>
      </c>
      <c r="H6" s="85" t="s">
        <v>98</v>
      </c>
    </row>
    <row r="7" spans="1:9" ht="30" customHeight="1">
      <c r="A7" s="34">
        <v>1</v>
      </c>
      <c r="B7" s="167">
        <v>2</v>
      </c>
      <c r="C7" s="34">
        <v>3</v>
      </c>
      <c r="D7" s="167">
        <v>4</v>
      </c>
      <c r="E7" s="34">
        <v>5</v>
      </c>
      <c r="F7" s="167">
        <v>6</v>
      </c>
      <c r="G7" s="34">
        <v>7</v>
      </c>
      <c r="H7" s="167">
        <v>8</v>
      </c>
    </row>
    <row r="8" spans="1:9" ht="28.5" customHeight="1">
      <c r="A8" s="455" t="s">
        <v>198</v>
      </c>
      <c r="B8" s="456"/>
      <c r="C8" s="456"/>
      <c r="D8" s="456"/>
      <c r="E8" s="456"/>
      <c r="F8" s="456"/>
      <c r="G8" s="456"/>
      <c r="H8" s="457"/>
    </row>
    <row r="9" spans="1:9" ht="59.25" customHeight="1">
      <c r="A9" s="127" t="s">
        <v>163</v>
      </c>
      <c r="B9" s="220">
        <v>6000</v>
      </c>
      <c r="C9" s="31">
        <f>SUM(C11:C12)</f>
        <v>0</v>
      </c>
      <c r="D9" s="31">
        <f>SUM(D11:D12)</f>
        <v>0</v>
      </c>
      <c r="E9" s="31">
        <f>SUM(E11:E12)</f>
        <v>0</v>
      </c>
      <c r="F9" s="31">
        <f>SUM(F11:F12)</f>
        <v>0</v>
      </c>
      <c r="G9" s="31">
        <f>F9-E9</f>
        <v>0</v>
      </c>
      <c r="H9" s="235" t="e">
        <f>(F9/E9)*100</f>
        <v>#DIV/0!</v>
      </c>
    </row>
    <row r="10" spans="1:9" ht="39.75" customHeight="1">
      <c r="A10" s="458" t="s">
        <v>164</v>
      </c>
      <c r="B10" s="459"/>
      <c r="C10" s="459"/>
      <c r="D10" s="459"/>
      <c r="E10" s="459"/>
      <c r="F10" s="459"/>
      <c r="G10" s="459"/>
      <c r="H10" s="460"/>
    </row>
    <row r="11" spans="1:9" ht="75" customHeight="1">
      <c r="A11" s="128" t="s">
        <v>165</v>
      </c>
      <c r="B11" s="155">
        <v>6010</v>
      </c>
      <c r="C11" s="35">
        <v>0</v>
      </c>
      <c r="D11" s="35"/>
      <c r="E11" s="35"/>
      <c r="F11" s="35"/>
      <c r="G11" s="35">
        <f>F11-E11</f>
        <v>0</v>
      </c>
      <c r="H11" s="129" t="e">
        <f>(F11/E11)*100</f>
        <v>#DIV/0!</v>
      </c>
    </row>
    <row r="12" spans="1:9" ht="63.75" customHeight="1">
      <c r="A12" s="37" t="s">
        <v>166</v>
      </c>
      <c r="B12" s="155">
        <v>6020</v>
      </c>
      <c r="C12" s="44"/>
      <c r="D12" s="44"/>
      <c r="E12" s="44"/>
      <c r="F12" s="44"/>
      <c r="G12" s="44"/>
      <c r="H12" s="129" t="e">
        <f>(F12/E12)*100</f>
        <v>#DIV/0!</v>
      </c>
    </row>
    <row r="13" spans="1:9" ht="35.25" customHeight="1">
      <c r="A13" s="72"/>
      <c r="B13" s="73"/>
      <c r="C13" s="74"/>
      <c r="D13" s="74"/>
      <c r="E13" s="74"/>
      <c r="F13" s="74"/>
      <c r="G13" s="74"/>
      <c r="H13" s="75"/>
    </row>
    <row r="14" spans="1:9" s="192" customFormat="1" ht="41.25" customHeight="1">
      <c r="A14" s="121" t="s">
        <v>257</v>
      </c>
      <c r="B14" s="122"/>
      <c r="C14" s="275" t="s">
        <v>278</v>
      </c>
      <c r="D14" s="275"/>
      <c r="E14" s="159"/>
      <c r="F14" s="123" t="s">
        <v>340</v>
      </c>
      <c r="G14" s="124"/>
      <c r="H14" s="22"/>
      <c r="I14" s="22"/>
    </row>
    <row r="15" spans="1:9" s="193" customFormat="1" ht="18.75">
      <c r="A15" s="138" t="s">
        <v>178</v>
      </c>
      <c r="B15" s="139"/>
      <c r="C15" s="274" t="s">
        <v>46</v>
      </c>
      <c r="D15" s="274"/>
      <c r="E15" s="138"/>
      <c r="F15" s="138" t="s">
        <v>260</v>
      </c>
      <c r="G15" s="139"/>
      <c r="H15" s="140"/>
      <c r="I15" s="140"/>
    </row>
    <row r="16" spans="1:9" ht="18.75">
      <c r="A16" s="25"/>
      <c r="B16" s="23"/>
      <c r="C16" s="23"/>
      <c r="D16" s="23"/>
      <c r="E16" s="23"/>
      <c r="F16" s="23"/>
      <c r="G16" s="23"/>
      <c r="H16" s="23"/>
      <c r="I16" s="23"/>
    </row>
    <row r="18" ht="3" customHeight="1"/>
  </sheetData>
  <mergeCells count="11">
    <mergeCell ref="A8:H8"/>
    <mergeCell ref="A10:H10"/>
    <mergeCell ref="C15:D15"/>
    <mergeCell ref="C14:D14"/>
    <mergeCell ref="G2:H2"/>
    <mergeCell ref="A3:H3"/>
    <mergeCell ref="A4:H4"/>
    <mergeCell ref="A5:A6"/>
    <mergeCell ref="B5:B6"/>
    <mergeCell ref="C5:D5"/>
    <mergeCell ref="E5:H5"/>
  </mergeCells>
  <pageMargins left="0.59055118110236227" right="0.59055118110236227" top="0.98425196850393704" bottom="0.59055118110236227" header="0.31496062992125984" footer="0.31496062992125984"/>
  <pageSetup paperSize="9" scale="70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236"/>
  <sheetViews>
    <sheetView view="pageBreakPreview" zoomScale="80" zoomScaleNormal="100" zoomScaleSheetLayoutView="80" workbookViewId="0">
      <selection activeCell="L24" sqref="L24"/>
    </sheetView>
  </sheetViews>
  <sheetFormatPr defaultRowHeight="18.75"/>
  <cols>
    <col min="1" max="1" width="54.7109375" style="24" customWidth="1"/>
    <col min="2" max="2" width="12.5703125" style="23" customWidth="1"/>
    <col min="3" max="3" width="14.85546875" style="23" customWidth="1"/>
    <col min="4" max="4" width="16.140625" style="23" customWidth="1"/>
    <col min="5" max="5" width="15.140625" style="23" customWidth="1"/>
    <col min="6" max="6" width="15" style="23" customWidth="1"/>
    <col min="7" max="7" width="15.28515625" style="23" customWidth="1"/>
    <col min="8" max="16384" width="9.140625" style="24"/>
  </cols>
  <sheetData>
    <row r="1" spans="1:9" ht="33.75" customHeight="1">
      <c r="A1" s="465" t="s">
        <v>195</v>
      </c>
      <c r="B1" s="465"/>
      <c r="C1" s="465"/>
      <c r="D1" s="465"/>
      <c r="E1" s="465"/>
      <c r="F1" s="465"/>
      <c r="G1" s="465"/>
    </row>
    <row r="2" spans="1:9" ht="28.5" customHeight="1">
      <c r="A2" s="170"/>
      <c r="B2" s="171"/>
      <c r="C2" s="171"/>
      <c r="D2" s="170"/>
      <c r="E2" s="170"/>
      <c r="F2" s="170"/>
      <c r="G2" s="194" t="s">
        <v>215</v>
      </c>
    </row>
    <row r="3" spans="1:9" ht="60" customHeight="1">
      <c r="A3" s="195" t="s">
        <v>100</v>
      </c>
      <c r="B3" s="196" t="s">
        <v>7</v>
      </c>
      <c r="C3" s="175" t="s">
        <v>313</v>
      </c>
      <c r="D3" s="175" t="s">
        <v>314</v>
      </c>
      <c r="E3" s="175" t="s">
        <v>311</v>
      </c>
      <c r="F3" s="196" t="s">
        <v>216</v>
      </c>
      <c r="G3" s="197" t="s">
        <v>188</v>
      </c>
    </row>
    <row r="4" spans="1:9" ht="23.25" customHeight="1">
      <c r="A4" s="198">
        <v>1</v>
      </c>
      <c r="B4" s="199">
        <v>2</v>
      </c>
      <c r="C4" s="199">
        <v>3</v>
      </c>
      <c r="D4" s="199">
        <v>4</v>
      </c>
      <c r="E4" s="199">
        <v>5</v>
      </c>
      <c r="F4" s="199">
        <v>6</v>
      </c>
      <c r="G4" s="199">
        <v>7</v>
      </c>
    </row>
    <row r="5" spans="1:9" ht="44.25" customHeight="1">
      <c r="A5" s="200" t="s">
        <v>189</v>
      </c>
      <c r="B5" s="201">
        <v>6000</v>
      </c>
      <c r="C5" s="199"/>
      <c r="D5" s="209">
        <f>D6+D9</f>
        <v>0</v>
      </c>
      <c r="E5" s="209">
        <f>E6+E9</f>
        <v>0</v>
      </c>
      <c r="F5" s="209">
        <f t="shared" ref="F5:F11" si="0">E5-D5</f>
        <v>0</v>
      </c>
      <c r="G5" s="236" t="e">
        <f t="shared" ref="G5:G11" si="1">(E5/D5)*100</f>
        <v>#DIV/0!</v>
      </c>
    </row>
    <row r="6" spans="1:9" ht="34.5" customHeight="1">
      <c r="A6" s="202" t="s">
        <v>190</v>
      </c>
      <c r="B6" s="203">
        <v>6010</v>
      </c>
      <c r="C6" s="203"/>
      <c r="D6" s="210"/>
      <c r="E6" s="210"/>
      <c r="F6" s="210"/>
      <c r="G6" s="237" t="e">
        <f t="shared" si="1"/>
        <v>#DIV/0!</v>
      </c>
    </row>
    <row r="7" spans="1:9" ht="0.75" customHeight="1">
      <c r="A7" s="187" t="s">
        <v>294</v>
      </c>
      <c r="B7" s="204"/>
      <c r="C7" s="204"/>
      <c r="D7" s="211"/>
      <c r="E7" s="211"/>
      <c r="F7" s="211">
        <f t="shared" si="0"/>
        <v>0</v>
      </c>
      <c r="G7" s="212" t="e">
        <f t="shared" si="1"/>
        <v>#DIV/0!</v>
      </c>
    </row>
    <row r="8" spans="1:9" ht="36.75" hidden="1" customHeight="1">
      <c r="A8" s="187" t="s">
        <v>320</v>
      </c>
      <c r="B8" s="204"/>
      <c r="C8" s="204"/>
      <c r="D8" s="211"/>
      <c r="E8" s="211"/>
      <c r="F8" s="211"/>
      <c r="G8" s="212"/>
    </row>
    <row r="9" spans="1:9" s="157" customFormat="1" ht="30" hidden="1" customHeight="1">
      <c r="A9" s="205" t="s">
        <v>191</v>
      </c>
      <c r="B9" s="206">
        <v>6020</v>
      </c>
      <c r="C9" s="206"/>
      <c r="D9" s="78"/>
      <c r="E9" s="78"/>
      <c r="F9" s="77">
        <f t="shared" si="0"/>
        <v>0</v>
      </c>
      <c r="G9" s="77" t="e">
        <f t="shared" si="1"/>
        <v>#DIV/0!</v>
      </c>
    </row>
    <row r="10" spans="1:9" ht="18" hidden="1" customHeight="1">
      <c r="A10" s="207"/>
      <c r="B10" s="199"/>
      <c r="C10" s="199"/>
      <c r="D10" s="77"/>
      <c r="E10" s="77"/>
      <c r="F10" s="77">
        <f t="shared" si="0"/>
        <v>0</v>
      </c>
      <c r="G10" s="77" t="e">
        <f t="shared" si="1"/>
        <v>#DIV/0!</v>
      </c>
    </row>
    <row r="11" spans="1:9" ht="18" hidden="1" customHeight="1">
      <c r="A11" s="207"/>
      <c r="B11" s="199"/>
      <c r="C11" s="199"/>
      <c r="D11" s="77"/>
      <c r="E11" s="77"/>
      <c r="F11" s="77">
        <f t="shared" si="0"/>
        <v>0</v>
      </c>
      <c r="G11" s="77" t="e">
        <f t="shared" si="1"/>
        <v>#DIV/0!</v>
      </c>
    </row>
    <row r="12" spans="1:9" hidden="1">
      <c r="A12" s="25"/>
      <c r="D12" s="190"/>
      <c r="E12" s="191"/>
      <c r="F12" s="191"/>
      <c r="G12" s="191"/>
    </row>
    <row r="13" spans="1:9" s="79" customFormat="1" ht="26.25" customHeight="1">
      <c r="A13" s="106" t="s">
        <v>257</v>
      </c>
      <c r="B13" s="107"/>
      <c r="C13" s="466"/>
      <c r="D13" s="466"/>
      <c r="E13" s="161"/>
      <c r="F13" s="108" t="s">
        <v>259</v>
      </c>
      <c r="G13" s="109"/>
    </row>
    <row r="14" spans="1:9" s="154" customFormat="1" ht="12.75">
      <c r="A14" s="162" t="s">
        <v>178</v>
      </c>
      <c r="B14" s="141"/>
      <c r="C14" s="281"/>
      <c r="D14" s="281"/>
      <c r="E14" s="162"/>
      <c r="F14" s="162" t="s">
        <v>260</v>
      </c>
      <c r="G14" s="141"/>
    </row>
    <row r="15" spans="1:9">
      <c r="A15" s="25"/>
      <c r="H15" s="23"/>
      <c r="I15" s="23"/>
    </row>
    <row r="16" spans="1:9">
      <c r="A16" s="25"/>
      <c r="D16" s="190"/>
      <c r="E16" s="191"/>
      <c r="F16" s="191"/>
      <c r="G16" s="191"/>
    </row>
    <row r="17" spans="1:7">
      <c r="A17" s="25"/>
      <c r="D17" s="190"/>
      <c r="E17" s="191"/>
      <c r="F17" s="191"/>
      <c r="G17" s="191"/>
    </row>
    <row r="18" spans="1:7">
      <c r="A18" s="25"/>
      <c r="D18" s="190"/>
      <c r="E18" s="191"/>
      <c r="F18" s="191"/>
      <c r="G18" s="191"/>
    </row>
    <row r="19" spans="1:7">
      <c r="A19" s="25"/>
      <c r="D19" s="190"/>
      <c r="E19" s="191"/>
      <c r="F19" s="191"/>
      <c r="G19" s="191"/>
    </row>
    <row r="20" spans="1:7">
      <c r="A20" s="25"/>
      <c r="D20" s="190"/>
      <c r="E20" s="191"/>
      <c r="F20" s="191"/>
      <c r="G20" s="191"/>
    </row>
    <row r="21" spans="1:7">
      <c r="A21" s="25"/>
      <c r="D21" s="190"/>
      <c r="E21" s="191"/>
      <c r="F21" s="191"/>
      <c r="G21" s="191"/>
    </row>
    <row r="22" spans="1:7">
      <c r="A22" s="25"/>
      <c r="D22" s="190"/>
      <c r="E22" s="191"/>
      <c r="F22" s="191"/>
      <c r="G22" s="191"/>
    </row>
    <row r="23" spans="1:7">
      <c r="A23" s="25"/>
      <c r="D23" s="190"/>
      <c r="E23" s="191"/>
      <c r="F23" s="191"/>
      <c r="G23" s="191"/>
    </row>
    <row r="24" spans="1:7">
      <c r="A24" s="25"/>
      <c r="D24" s="190"/>
      <c r="E24" s="191"/>
      <c r="F24" s="191"/>
      <c r="G24" s="191"/>
    </row>
    <row r="25" spans="1:7">
      <c r="A25" s="25"/>
      <c r="D25" s="190"/>
      <c r="E25" s="191"/>
      <c r="F25" s="191"/>
      <c r="G25" s="191"/>
    </row>
    <row r="26" spans="1:7">
      <c r="A26" s="25"/>
      <c r="D26" s="190"/>
      <c r="E26" s="191"/>
      <c r="F26" s="191"/>
      <c r="G26" s="191"/>
    </row>
    <row r="27" spans="1:7">
      <c r="A27" s="25"/>
      <c r="D27" s="190"/>
      <c r="E27" s="191"/>
      <c r="F27" s="191"/>
      <c r="G27" s="191"/>
    </row>
    <row r="28" spans="1:7">
      <c r="A28" s="25"/>
      <c r="D28" s="190"/>
      <c r="E28" s="191"/>
      <c r="F28" s="191"/>
      <c r="G28" s="191"/>
    </row>
    <row r="29" spans="1:7">
      <c r="A29" s="25"/>
      <c r="D29" s="190"/>
      <c r="E29" s="191"/>
      <c r="F29" s="191"/>
      <c r="G29" s="191"/>
    </row>
    <row r="30" spans="1:7">
      <c r="A30" s="25"/>
      <c r="D30" s="190"/>
      <c r="E30" s="191"/>
      <c r="F30" s="191"/>
      <c r="G30" s="191"/>
    </row>
    <row r="31" spans="1:7">
      <c r="A31" s="25"/>
      <c r="D31" s="190"/>
      <c r="E31" s="191"/>
      <c r="F31" s="191"/>
      <c r="G31" s="191"/>
    </row>
    <row r="32" spans="1:7">
      <c r="A32" s="25"/>
      <c r="D32" s="190"/>
      <c r="E32" s="191"/>
      <c r="F32" s="191"/>
      <c r="G32" s="191"/>
    </row>
    <row r="33" spans="1:7">
      <c r="A33" s="25"/>
      <c r="D33" s="190"/>
      <c r="E33" s="191"/>
      <c r="F33" s="191"/>
      <c r="G33" s="191"/>
    </row>
    <row r="34" spans="1:7">
      <c r="A34" s="25"/>
      <c r="D34" s="190"/>
      <c r="E34" s="191"/>
      <c r="F34" s="191"/>
      <c r="G34" s="191"/>
    </row>
    <row r="35" spans="1:7">
      <c r="A35" s="25"/>
      <c r="D35" s="190"/>
      <c r="E35" s="191"/>
      <c r="F35" s="191"/>
      <c r="G35" s="191"/>
    </row>
    <row r="36" spans="1:7">
      <c r="A36" s="25"/>
      <c r="D36" s="190"/>
      <c r="E36" s="191"/>
      <c r="F36" s="191"/>
      <c r="G36" s="191"/>
    </row>
    <row r="37" spans="1:7">
      <c r="A37" s="25"/>
      <c r="D37" s="190"/>
      <c r="E37" s="191"/>
      <c r="F37" s="191"/>
      <c r="G37" s="191"/>
    </row>
    <row r="38" spans="1:7">
      <c r="A38" s="25"/>
      <c r="D38" s="190"/>
      <c r="E38" s="191"/>
      <c r="F38" s="191"/>
      <c r="G38" s="191"/>
    </row>
    <row r="39" spans="1:7">
      <c r="A39" s="25"/>
      <c r="D39" s="190"/>
      <c r="E39" s="191"/>
      <c r="F39" s="191"/>
      <c r="G39" s="191"/>
    </row>
    <row r="40" spans="1:7">
      <c r="A40" s="25"/>
      <c r="D40" s="190"/>
      <c r="E40" s="191"/>
      <c r="F40" s="191"/>
      <c r="G40" s="191"/>
    </row>
    <row r="41" spans="1:7">
      <c r="A41" s="25"/>
      <c r="D41" s="190"/>
      <c r="E41" s="191"/>
      <c r="F41" s="191"/>
      <c r="G41" s="191"/>
    </row>
    <row r="42" spans="1:7">
      <c r="A42" s="25"/>
      <c r="D42" s="190"/>
      <c r="E42" s="191"/>
      <c r="F42" s="191"/>
      <c r="G42" s="191"/>
    </row>
    <row r="43" spans="1:7">
      <c r="A43" s="25"/>
      <c r="D43" s="190"/>
      <c r="E43" s="191"/>
      <c r="F43" s="191"/>
      <c r="G43" s="191"/>
    </row>
    <row r="44" spans="1:7">
      <c r="A44" s="25"/>
      <c r="D44" s="190"/>
      <c r="E44" s="191"/>
      <c r="F44" s="191"/>
      <c r="G44" s="191"/>
    </row>
    <row r="45" spans="1:7">
      <c r="A45" s="25"/>
      <c r="D45" s="190"/>
      <c r="E45" s="191"/>
      <c r="F45" s="191"/>
      <c r="G45" s="191"/>
    </row>
    <row r="46" spans="1:7">
      <c r="A46" s="25"/>
      <c r="D46" s="190"/>
      <c r="E46" s="191"/>
      <c r="F46" s="191"/>
      <c r="G46" s="191"/>
    </row>
    <row r="47" spans="1:7">
      <c r="A47" s="25"/>
      <c r="D47" s="190"/>
      <c r="E47" s="191"/>
      <c r="F47" s="191"/>
      <c r="G47" s="191"/>
    </row>
    <row r="48" spans="1:7">
      <c r="A48" s="25"/>
      <c r="D48" s="190"/>
      <c r="E48" s="191"/>
      <c r="F48" s="191"/>
      <c r="G48" s="191"/>
    </row>
    <row r="49" spans="1:7">
      <c r="A49" s="25"/>
      <c r="D49" s="190"/>
      <c r="E49" s="191"/>
      <c r="F49" s="191"/>
      <c r="G49" s="191"/>
    </row>
    <row r="50" spans="1:7">
      <c r="A50" s="25"/>
      <c r="D50" s="190"/>
      <c r="E50" s="191"/>
      <c r="F50" s="191"/>
      <c r="G50" s="191"/>
    </row>
    <row r="51" spans="1:7">
      <c r="A51" s="25"/>
      <c r="D51" s="190"/>
      <c r="E51" s="191"/>
      <c r="F51" s="191"/>
      <c r="G51" s="191"/>
    </row>
    <row r="52" spans="1:7">
      <c r="A52" s="25"/>
      <c r="D52" s="190"/>
      <c r="E52" s="191"/>
      <c r="F52" s="191"/>
      <c r="G52" s="191"/>
    </row>
    <row r="53" spans="1:7">
      <c r="A53" s="25"/>
      <c r="D53" s="190"/>
      <c r="E53" s="191"/>
      <c r="F53" s="191"/>
      <c r="G53" s="191"/>
    </row>
    <row r="54" spans="1:7">
      <c r="A54" s="25"/>
      <c r="D54" s="190"/>
      <c r="E54" s="191"/>
      <c r="F54" s="191"/>
      <c r="G54" s="191"/>
    </row>
    <row r="55" spans="1:7">
      <c r="A55" s="25"/>
      <c r="D55" s="190"/>
      <c r="E55" s="191"/>
      <c r="F55" s="191"/>
      <c r="G55" s="191"/>
    </row>
    <row r="56" spans="1:7">
      <c r="A56" s="25"/>
      <c r="D56" s="190"/>
      <c r="E56" s="191"/>
      <c r="F56" s="191"/>
      <c r="G56" s="191"/>
    </row>
    <row r="57" spans="1:7">
      <c r="A57" s="25"/>
      <c r="D57" s="190"/>
      <c r="E57" s="191"/>
      <c r="F57" s="191"/>
      <c r="G57" s="191"/>
    </row>
    <row r="58" spans="1:7">
      <c r="A58" s="25"/>
      <c r="D58" s="190"/>
      <c r="E58" s="191"/>
      <c r="F58" s="191"/>
      <c r="G58" s="191"/>
    </row>
    <row r="59" spans="1:7">
      <c r="A59" s="25"/>
      <c r="D59" s="190"/>
      <c r="E59" s="191"/>
      <c r="F59" s="191"/>
      <c r="G59" s="191"/>
    </row>
    <row r="60" spans="1:7">
      <c r="A60" s="25"/>
      <c r="D60" s="190"/>
      <c r="E60" s="191"/>
      <c r="F60" s="191"/>
      <c r="G60" s="191"/>
    </row>
    <row r="61" spans="1:7">
      <c r="A61" s="25"/>
      <c r="D61" s="190"/>
      <c r="E61" s="191"/>
      <c r="F61" s="191"/>
      <c r="G61" s="191"/>
    </row>
    <row r="62" spans="1:7">
      <c r="A62" s="25"/>
      <c r="D62" s="190"/>
      <c r="E62" s="191"/>
      <c r="F62" s="191"/>
      <c r="G62" s="191"/>
    </row>
    <row r="63" spans="1:7">
      <c r="A63" s="25"/>
      <c r="D63" s="190"/>
      <c r="E63" s="191"/>
      <c r="F63" s="191"/>
      <c r="G63" s="191"/>
    </row>
    <row r="64" spans="1:7">
      <c r="A64" s="25"/>
      <c r="D64" s="190"/>
      <c r="E64" s="191"/>
      <c r="F64" s="191"/>
      <c r="G64" s="191"/>
    </row>
    <row r="65" spans="1:7">
      <c r="A65" s="25"/>
      <c r="D65" s="190"/>
      <c r="E65" s="191"/>
      <c r="F65" s="191"/>
      <c r="G65" s="191"/>
    </row>
    <row r="66" spans="1:7">
      <c r="A66" s="25"/>
      <c r="D66" s="190"/>
      <c r="E66" s="191"/>
      <c r="F66" s="191"/>
      <c r="G66" s="191"/>
    </row>
    <row r="67" spans="1:7">
      <c r="A67" s="25"/>
      <c r="D67" s="190"/>
      <c r="E67" s="191"/>
      <c r="F67" s="191"/>
      <c r="G67" s="191"/>
    </row>
    <row r="68" spans="1:7">
      <c r="A68" s="25"/>
      <c r="D68" s="190"/>
      <c r="E68" s="191"/>
      <c r="F68" s="191"/>
      <c r="G68" s="191"/>
    </row>
    <row r="69" spans="1:7">
      <c r="A69" s="25"/>
    </row>
    <row r="70" spans="1:7">
      <c r="A70" s="174"/>
    </row>
    <row r="71" spans="1:7">
      <c r="A71" s="174"/>
    </row>
    <row r="72" spans="1:7">
      <c r="A72" s="174"/>
    </row>
    <row r="73" spans="1:7">
      <c r="A73" s="174"/>
    </row>
    <row r="74" spans="1:7">
      <c r="A74" s="174"/>
    </row>
    <row r="75" spans="1:7">
      <c r="A75" s="174"/>
    </row>
    <row r="76" spans="1:7">
      <c r="A76" s="174"/>
    </row>
    <row r="77" spans="1:7">
      <c r="A77" s="174"/>
    </row>
    <row r="78" spans="1:7">
      <c r="A78" s="174"/>
    </row>
    <row r="79" spans="1:7">
      <c r="A79" s="174"/>
    </row>
    <row r="80" spans="1:7">
      <c r="A80" s="174"/>
    </row>
    <row r="81" spans="1:1">
      <c r="A81" s="174"/>
    </row>
    <row r="82" spans="1:1">
      <c r="A82" s="174"/>
    </row>
    <row r="83" spans="1:1">
      <c r="A83" s="174"/>
    </row>
    <row r="84" spans="1:1">
      <c r="A84" s="174"/>
    </row>
    <row r="85" spans="1:1">
      <c r="A85" s="174"/>
    </row>
    <row r="86" spans="1:1">
      <c r="A86" s="174"/>
    </row>
    <row r="87" spans="1:1">
      <c r="A87" s="174"/>
    </row>
    <row r="88" spans="1:1">
      <c r="A88" s="174"/>
    </row>
    <row r="89" spans="1:1">
      <c r="A89" s="174"/>
    </row>
    <row r="90" spans="1:1">
      <c r="A90" s="174"/>
    </row>
    <row r="91" spans="1:1">
      <c r="A91" s="174"/>
    </row>
    <row r="92" spans="1:1">
      <c r="A92" s="174"/>
    </row>
    <row r="93" spans="1:1">
      <c r="A93" s="174"/>
    </row>
    <row r="94" spans="1:1">
      <c r="A94" s="174"/>
    </row>
    <row r="95" spans="1:1">
      <c r="A95" s="174"/>
    </row>
    <row r="96" spans="1:1">
      <c r="A96" s="174"/>
    </row>
    <row r="97" spans="1:1">
      <c r="A97" s="174"/>
    </row>
    <row r="98" spans="1:1">
      <c r="A98" s="174"/>
    </row>
    <row r="99" spans="1:1">
      <c r="A99" s="174"/>
    </row>
    <row r="100" spans="1:1">
      <c r="A100" s="174"/>
    </row>
    <row r="101" spans="1:1">
      <c r="A101" s="174"/>
    </row>
    <row r="102" spans="1:1">
      <c r="A102" s="174"/>
    </row>
    <row r="103" spans="1:1">
      <c r="A103" s="174"/>
    </row>
    <row r="104" spans="1:1">
      <c r="A104" s="174"/>
    </row>
    <row r="105" spans="1:1">
      <c r="A105" s="174"/>
    </row>
    <row r="106" spans="1:1">
      <c r="A106" s="174"/>
    </row>
    <row r="107" spans="1:1">
      <c r="A107" s="174"/>
    </row>
    <row r="108" spans="1:1">
      <c r="A108" s="174"/>
    </row>
    <row r="109" spans="1:1">
      <c r="A109" s="174"/>
    </row>
    <row r="110" spans="1:1">
      <c r="A110" s="174"/>
    </row>
    <row r="111" spans="1:1">
      <c r="A111" s="174"/>
    </row>
    <row r="112" spans="1:1">
      <c r="A112" s="174"/>
    </row>
    <row r="113" spans="1:1">
      <c r="A113" s="174"/>
    </row>
    <row r="114" spans="1:1">
      <c r="A114" s="174"/>
    </row>
    <row r="115" spans="1:1">
      <c r="A115" s="174"/>
    </row>
    <row r="116" spans="1:1">
      <c r="A116" s="174"/>
    </row>
    <row r="117" spans="1:1">
      <c r="A117" s="174"/>
    </row>
    <row r="118" spans="1:1">
      <c r="A118" s="174"/>
    </row>
    <row r="119" spans="1:1">
      <c r="A119" s="174"/>
    </row>
    <row r="120" spans="1:1">
      <c r="A120" s="174"/>
    </row>
    <row r="121" spans="1:1">
      <c r="A121" s="174"/>
    </row>
    <row r="122" spans="1:1">
      <c r="A122" s="174"/>
    </row>
    <row r="123" spans="1:1">
      <c r="A123" s="174"/>
    </row>
    <row r="124" spans="1:1">
      <c r="A124" s="174"/>
    </row>
    <row r="125" spans="1:1">
      <c r="A125" s="174"/>
    </row>
    <row r="126" spans="1:1">
      <c r="A126" s="174"/>
    </row>
    <row r="127" spans="1:1">
      <c r="A127" s="174"/>
    </row>
    <row r="128" spans="1:1">
      <c r="A128" s="174"/>
    </row>
    <row r="129" spans="1:1">
      <c r="A129" s="174"/>
    </row>
    <row r="130" spans="1:1">
      <c r="A130" s="174"/>
    </row>
    <row r="131" spans="1:1">
      <c r="A131" s="174"/>
    </row>
    <row r="132" spans="1:1">
      <c r="A132" s="174"/>
    </row>
    <row r="133" spans="1:1">
      <c r="A133" s="174"/>
    </row>
    <row r="134" spans="1:1">
      <c r="A134" s="174"/>
    </row>
    <row r="135" spans="1:1">
      <c r="A135" s="174"/>
    </row>
    <row r="136" spans="1:1">
      <c r="A136" s="174"/>
    </row>
    <row r="137" spans="1:1">
      <c r="A137" s="174"/>
    </row>
    <row r="138" spans="1:1">
      <c r="A138" s="174"/>
    </row>
    <row r="139" spans="1:1">
      <c r="A139" s="174"/>
    </row>
    <row r="140" spans="1:1">
      <c r="A140" s="174"/>
    </row>
    <row r="141" spans="1:1">
      <c r="A141" s="174"/>
    </row>
    <row r="142" spans="1:1">
      <c r="A142" s="174"/>
    </row>
    <row r="143" spans="1:1">
      <c r="A143" s="174"/>
    </row>
    <row r="144" spans="1:1">
      <c r="A144" s="174"/>
    </row>
    <row r="145" spans="1:1">
      <c r="A145" s="174"/>
    </row>
    <row r="146" spans="1:1">
      <c r="A146" s="174"/>
    </row>
    <row r="147" spans="1:1">
      <c r="A147" s="174"/>
    </row>
    <row r="148" spans="1:1">
      <c r="A148" s="174"/>
    </row>
    <row r="149" spans="1:1">
      <c r="A149" s="174"/>
    </row>
    <row r="150" spans="1:1">
      <c r="A150" s="174"/>
    </row>
    <row r="151" spans="1:1">
      <c r="A151" s="174"/>
    </row>
    <row r="152" spans="1:1">
      <c r="A152" s="174"/>
    </row>
    <row r="153" spans="1:1">
      <c r="A153" s="174"/>
    </row>
    <row r="154" spans="1:1">
      <c r="A154" s="174"/>
    </row>
    <row r="155" spans="1:1">
      <c r="A155" s="174"/>
    </row>
    <row r="156" spans="1:1">
      <c r="A156" s="174"/>
    </row>
    <row r="157" spans="1:1">
      <c r="A157" s="174"/>
    </row>
    <row r="158" spans="1:1">
      <c r="A158" s="174"/>
    </row>
    <row r="159" spans="1:1">
      <c r="A159" s="174"/>
    </row>
    <row r="160" spans="1:1">
      <c r="A160" s="174"/>
    </row>
    <row r="161" spans="1:1">
      <c r="A161" s="174"/>
    </row>
    <row r="162" spans="1:1">
      <c r="A162" s="174"/>
    </row>
    <row r="163" spans="1:1">
      <c r="A163" s="174"/>
    </row>
    <row r="164" spans="1:1">
      <c r="A164" s="174"/>
    </row>
    <row r="165" spans="1:1">
      <c r="A165" s="174"/>
    </row>
    <row r="166" spans="1:1">
      <c r="A166" s="174"/>
    </row>
    <row r="167" spans="1:1">
      <c r="A167" s="174"/>
    </row>
    <row r="168" spans="1:1">
      <c r="A168" s="174"/>
    </row>
    <row r="169" spans="1:1">
      <c r="A169" s="174"/>
    </row>
    <row r="170" spans="1:1">
      <c r="A170" s="174"/>
    </row>
    <row r="171" spans="1:1">
      <c r="A171" s="174"/>
    </row>
    <row r="172" spans="1:1">
      <c r="A172" s="174"/>
    </row>
    <row r="173" spans="1:1">
      <c r="A173" s="174"/>
    </row>
    <row r="174" spans="1:1">
      <c r="A174" s="174"/>
    </row>
    <row r="175" spans="1:1">
      <c r="A175" s="174"/>
    </row>
    <row r="176" spans="1:1">
      <c r="A176" s="174"/>
    </row>
    <row r="177" spans="1:1">
      <c r="A177" s="174"/>
    </row>
    <row r="178" spans="1:1">
      <c r="A178" s="174"/>
    </row>
    <row r="179" spans="1:1">
      <c r="A179" s="174"/>
    </row>
    <row r="180" spans="1:1">
      <c r="A180" s="174"/>
    </row>
    <row r="181" spans="1:1">
      <c r="A181" s="174"/>
    </row>
    <row r="182" spans="1:1">
      <c r="A182" s="174"/>
    </row>
    <row r="183" spans="1:1">
      <c r="A183" s="174"/>
    </row>
    <row r="184" spans="1:1">
      <c r="A184" s="174"/>
    </row>
    <row r="185" spans="1:1">
      <c r="A185" s="174"/>
    </row>
    <row r="186" spans="1:1">
      <c r="A186" s="174"/>
    </row>
    <row r="187" spans="1:1">
      <c r="A187" s="174"/>
    </row>
    <row r="188" spans="1:1">
      <c r="A188" s="174"/>
    </row>
    <row r="189" spans="1:1">
      <c r="A189" s="174"/>
    </row>
    <row r="190" spans="1:1">
      <c r="A190" s="174"/>
    </row>
    <row r="191" spans="1:1">
      <c r="A191" s="174"/>
    </row>
    <row r="192" spans="1:1">
      <c r="A192" s="174"/>
    </row>
    <row r="193" spans="1:1">
      <c r="A193" s="174"/>
    </row>
    <row r="194" spans="1:1">
      <c r="A194" s="174"/>
    </row>
    <row r="195" spans="1:1">
      <c r="A195" s="174"/>
    </row>
    <row r="196" spans="1:1">
      <c r="A196" s="174"/>
    </row>
    <row r="197" spans="1:1">
      <c r="A197" s="174"/>
    </row>
    <row r="198" spans="1:1">
      <c r="A198" s="174"/>
    </row>
    <row r="199" spans="1:1">
      <c r="A199" s="174"/>
    </row>
    <row r="200" spans="1:1">
      <c r="A200" s="174"/>
    </row>
    <row r="201" spans="1:1">
      <c r="A201" s="174"/>
    </row>
    <row r="202" spans="1:1">
      <c r="A202" s="174"/>
    </row>
    <row r="203" spans="1:1">
      <c r="A203" s="174"/>
    </row>
    <row r="204" spans="1:1">
      <c r="A204" s="174"/>
    </row>
    <row r="205" spans="1:1">
      <c r="A205" s="174"/>
    </row>
    <row r="206" spans="1:1">
      <c r="A206" s="174"/>
    </row>
    <row r="207" spans="1:1">
      <c r="A207" s="174"/>
    </row>
    <row r="208" spans="1:1">
      <c r="A208" s="174"/>
    </row>
    <row r="209" spans="1:1">
      <c r="A209" s="174"/>
    </row>
    <row r="210" spans="1:1">
      <c r="A210" s="174"/>
    </row>
    <row r="211" spans="1:1">
      <c r="A211" s="174"/>
    </row>
    <row r="212" spans="1:1">
      <c r="A212" s="174"/>
    </row>
    <row r="213" spans="1:1">
      <c r="A213" s="174"/>
    </row>
    <row r="214" spans="1:1">
      <c r="A214" s="174"/>
    </row>
    <row r="215" spans="1:1">
      <c r="A215" s="174"/>
    </row>
    <row r="216" spans="1:1">
      <c r="A216" s="174"/>
    </row>
    <row r="217" spans="1:1">
      <c r="A217" s="174"/>
    </row>
    <row r="218" spans="1:1">
      <c r="A218" s="174"/>
    </row>
    <row r="219" spans="1:1">
      <c r="A219" s="174"/>
    </row>
    <row r="220" spans="1:1">
      <c r="A220" s="174"/>
    </row>
    <row r="221" spans="1:1">
      <c r="A221" s="174"/>
    </row>
    <row r="222" spans="1:1">
      <c r="A222" s="174"/>
    </row>
    <row r="223" spans="1:1">
      <c r="A223" s="174"/>
    </row>
    <row r="224" spans="1:1">
      <c r="A224" s="174"/>
    </row>
    <row r="225" spans="1:1">
      <c r="A225" s="174"/>
    </row>
    <row r="226" spans="1:1">
      <c r="A226" s="174"/>
    </row>
    <row r="227" spans="1:1">
      <c r="A227" s="174"/>
    </row>
    <row r="228" spans="1:1">
      <c r="A228" s="174"/>
    </row>
    <row r="229" spans="1:1">
      <c r="A229" s="174"/>
    </row>
    <row r="230" spans="1:1">
      <c r="A230" s="174"/>
    </row>
    <row r="231" spans="1:1">
      <c r="A231" s="174"/>
    </row>
    <row r="232" spans="1:1">
      <c r="A232" s="174"/>
    </row>
    <row r="233" spans="1:1">
      <c r="A233" s="174"/>
    </row>
    <row r="234" spans="1:1">
      <c r="A234" s="174"/>
    </row>
    <row r="235" spans="1:1">
      <c r="A235" s="174"/>
    </row>
    <row r="236" spans="1:1">
      <c r="A236" s="174"/>
    </row>
  </sheetData>
  <mergeCells count="3">
    <mergeCell ref="A1:G1"/>
    <mergeCell ref="C13:D13"/>
    <mergeCell ref="C14:D14"/>
  </mergeCells>
  <pageMargins left="0.59055118110236227" right="0.59055118110236227" top="0.98425196850393704" bottom="0.59055118110236227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I. Фін результат</vt:lpstr>
      <vt:lpstr>Розшифровка фінрезультати</vt:lpstr>
      <vt:lpstr>ІІ. Розр. з бюджетом</vt:lpstr>
      <vt:lpstr>IV. Кап. інвестиції</vt:lpstr>
      <vt:lpstr>Розшифровка до капівидатків</vt:lpstr>
      <vt:lpstr>6.1. Інша інфо_1</vt:lpstr>
      <vt:lpstr>6.2. Інша інфо_2</vt:lpstr>
      <vt:lpstr>VII Статутн. капіт</vt:lpstr>
      <vt:lpstr>Розшифровка до Статутного</vt:lpstr>
      <vt:lpstr>'I. Фін результат'!Заголовки_для_печати</vt:lpstr>
      <vt:lpstr>'ІІ. Розр. з бюджетом'!Заголовки_для_печати</vt:lpstr>
      <vt:lpstr>'Розшифровка фінрезультати'!Заголовки_для_печати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'VII Статутн. капіт'!Область_печати</vt:lpstr>
      <vt:lpstr>'ІІ. Розр. з бюджетом'!Область_печати</vt:lpstr>
      <vt:lpstr>'Розшифровка до капівидатків'!Область_печати</vt:lpstr>
      <vt:lpstr>'Розшифровка до Статутного'!Область_печати</vt:lpstr>
      <vt:lpstr>'Розшифровка фінрезультати'!Область_печати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 Олена Володимирівна</dc:creator>
  <cp:lastModifiedBy>User</cp:lastModifiedBy>
  <cp:lastPrinted>2023-05-05T13:05:22Z</cp:lastPrinted>
  <dcterms:created xsi:type="dcterms:W3CDTF">2003-03-13T16:00:22Z</dcterms:created>
  <dcterms:modified xsi:type="dcterms:W3CDTF">2023-05-09T12:18:11Z</dcterms:modified>
</cp:coreProperties>
</file>